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450"/>
  </bookViews>
  <sheets>
    <sheet name="対戦表" sheetId="1" r:id="rId1"/>
    <sheet name="学校名" sheetId="2" r:id="rId2"/>
  </sheets>
  <definedNames>
    <definedName name="_xlnm.Print_Area" localSheetId="0">対戦表!$A$1:$J$119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6" i="2"/>
</calcChain>
</file>

<file path=xl/sharedStrings.xml><?xml version="1.0" encoding="utf-8"?>
<sst xmlns="http://schemas.openxmlformats.org/spreadsheetml/2006/main" count="498" uniqueCount="250">
  <si>
    <t>埼玉平成</t>
    <rPh sb="0" eb="2">
      <t>サイタマ</t>
    </rPh>
    <rPh sb="2" eb="4">
      <t>ヘイセイ</t>
    </rPh>
    <phoneticPr fontId="4"/>
  </si>
  <si>
    <t>本庄第一</t>
    <rPh sb="0" eb="2">
      <t>ホンジョウ</t>
    </rPh>
    <rPh sb="2" eb="4">
      <t>ダイイチ</t>
    </rPh>
    <phoneticPr fontId="4"/>
  </si>
  <si>
    <t>埼玉栄</t>
    <rPh sb="0" eb="2">
      <t>サイタマ</t>
    </rPh>
    <rPh sb="2" eb="3">
      <t>サカエ</t>
    </rPh>
    <phoneticPr fontId="4"/>
  </si>
  <si>
    <t>大宮開成</t>
    <rPh sb="0" eb="2">
      <t>オオミヤ</t>
    </rPh>
    <rPh sb="2" eb="4">
      <t>カイセイ</t>
    </rPh>
    <phoneticPr fontId="4"/>
  </si>
  <si>
    <t>川口総合</t>
    <rPh sb="0" eb="2">
      <t>カワグチ</t>
    </rPh>
    <rPh sb="2" eb="4">
      <t>ソウゴウ</t>
    </rPh>
    <phoneticPr fontId="4"/>
  </si>
  <si>
    <t>浦和西</t>
    <rPh sb="0" eb="2">
      <t>ウラワ</t>
    </rPh>
    <rPh sb="2" eb="3">
      <t>ニシ</t>
    </rPh>
    <phoneticPr fontId="4"/>
  </si>
  <si>
    <t>久喜</t>
    <rPh sb="0" eb="2">
      <t>クキ</t>
    </rPh>
    <phoneticPr fontId="4"/>
  </si>
  <si>
    <t>月日</t>
    <rPh sb="0" eb="2">
      <t>ガッピ</t>
    </rPh>
    <phoneticPr fontId="4"/>
  </si>
  <si>
    <t>会場</t>
    <rPh sb="0" eb="2">
      <t>カイジョウ</t>
    </rPh>
    <phoneticPr fontId="4"/>
  </si>
  <si>
    <t>時間</t>
    <rPh sb="0" eb="2">
      <t>ジカン</t>
    </rPh>
    <phoneticPr fontId="4"/>
  </si>
  <si>
    <t>対戦</t>
    <rPh sb="0" eb="2">
      <t>タイセン</t>
    </rPh>
    <phoneticPr fontId="4"/>
  </si>
  <si>
    <t>主･副･記</t>
    <rPh sb="0" eb="1">
      <t>シュ</t>
    </rPh>
    <rPh sb="2" eb="3">
      <t>フク</t>
    </rPh>
    <rPh sb="4" eb="5">
      <t>キ</t>
    </rPh>
    <phoneticPr fontId="4"/>
  </si>
  <si>
    <t>　　決勝トーナメント</t>
    <rPh sb="2" eb="4">
      <t>ケッショウ</t>
    </rPh>
    <phoneticPr fontId="4"/>
  </si>
  <si>
    <t>Ｆ１位</t>
    <rPh sb="2" eb="3">
      <t>イ</t>
    </rPh>
    <phoneticPr fontId="4"/>
  </si>
  <si>
    <t>Ｆ２位</t>
    <rPh sb="2" eb="3">
      <t>イ</t>
    </rPh>
    <phoneticPr fontId="4"/>
  </si>
  <si>
    <t>Ｅ２位</t>
    <rPh sb="2" eb="3">
      <t>イ</t>
    </rPh>
    <phoneticPr fontId="4"/>
  </si>
  <si>
    <t>Ａ２位</t>
    <rPh sb="2" eb="3">
      <t>イ</t>
    </rPh>
    <phoneticPr fontId="4"/>
  </si>
  <si>
    <t>Ｄ２位</t>
    <rPh sb="2" eb="3">
      <t>イ</t>
    </rPh>
    <phoneticPr fontId="4"/>
  </si>
  <si>
    <t>ウで相談</t>
    <rPh sb="2" eb="4">
      <t>ソウダン</t>
    </rPh>
    <phoneticPr fontId="4"/>
  </si>
  <si>
    <t>エで相談</t>
    <rPh sb="2" eb="4">
      <t>ソウダン</t>
    </rPh>
    <phoneticPr fontId="4"/>
  </si>
  <si>
    <t>アで相談</t>
    <rPh sb="2" eb="4">
      <t>ソウダン</t>
    </rPh>
    <phoneticPr fontId="4"/>
  </si>
  <si>
    <t>イで相談</t>
    <rPh sb="2" eb="4">
      <t>ソウダン</t>
    </rPh>
    <phoneticPr fontId="4"/>
  </si>
  <si>
    <t>Ａ１位</t>
    <rPh sb="2" eb="3">
      <t>イ</t>
    </rPh>
    <phoneticPr fontId="4"/>
  </si>
  <si>
    <t>イの勝ち</t>
    <rPh sb="2" eb="3">
      <t>カ</t>
    </rPh>
    <phoneticPr fontId="4"/>
  </si>
  <si>
    <t>Ｃ１位</t>
    <rPh sb="2" eb="3">
      <t>イ</t>
    </rPh>
    <phoneticPr fontId="4"/>
  </si>
  <si>
    <t>ウの勝ち</t>
    <rPh sb="2" eb="3">
      <t>カ</t>
    </rPh>
    <phoneticPr fontId="4"/>
  </si>
  <si>
    <t>エの勝ち</t>
    <rPh sb="2" eb="3">
      <t>カ</t>
    </rPh>
    <phoneticPr fontId="4"/>
  </si>
  <si>
    <t>Ｂ１位</t>
    <rPh sb="2" eb="3">
      <t>イ</t>
    </rPh>
    <phoneticPr fontId="4"/>
  </si>
  <si>
    <t>アの勝ち</t>
    <rPh sb="2" eb="3">
      <t>カ</t>
    </rPh>
    <phoneticPr fontId="4"/>
  </si>
  <si>
    <t>カで相談</t>
    <rPh sb="2" eb="4">
      <t>ソウダン</t>
    </rPh>
    <phoneticPr fontId="4"/>
  </si>
  <si>
    <t>カの勝ち</t>
    <rPh sb="2" eb="3">
      <t>カ</t>
    </rPh>
    <phoneticPr fontId="4"/>
  </si>
  <si>
    <t>庄和</t>
    <rPh sb="0" eb="2">
      <t>ショウワ</t>
    </rPh>
    <phoneticPr fontId="4"/>
  </si>
  <si>
    <t>山村学園</t>
    <rPh sb="0" eb="2">
      <t>ヤマムラ</t>
    </rPh>
    <rPh sb="2" eb="4">
      <t>ガクエン</t>
    </rPh>
    <phoneticPr fontId="4"/>
  </si>
  <si>
    <t>南稜</t>
    <rPh sb="0" eb="2">
      <t>ナンリョウ</t>
    </rPh>
    <phoneticPr fontId="4"/>
  </si>
  <si>
    <t>松山女子</t>
    <rPh sb="0" eb="2">
      <t>マツヤマ</t>
    </rPh>
    <rPh sb="2" eb="4">
      <t>ジョシ</t>
    </rPh>
    <phoneticPr fontId="4"/>
  </si>
  <si>
    <t>淑徳与野</t>
    <rPh sb="0" eb="2">
      <t>シュクトク</t>
    </rPh>
    <rPh sb="2" eb="4">
      <t>ヨノ</t>
    </rPh>
    <phoneticPr fontId="4"/>
  </si>
  <si>
    <t>市立浦和</t>
    <rPh sb="0" eb="2">
      <t>シリツ</t>
    </rPh>
    <rPh sb="2" eb="4">
      <t>ウラワ</t>
    </rPh>
    <phoneticPr fontId="4"/>
  </si>
  <si>
    <t>昌平</t>
    <rPh sb="0" eb="2">
      <t>ショウヘイ</t>
    </rPh>
    <phoneticPr fontId="4"/>
  </si>
  <si>
    <t>狭山ヶ丘</t>
    <rPh sb="0" eb="4">
      <t>サヤマガオカ</t>
    </rPh>
    <phoneticPr fontId="4"/>
  </si>
  <si>
    <t>和光国際</t>
    <rPh sb="0" eb="2">
      <t>ワコウ</t>
    </rPh>
    <rPh sb="2" eb="4">
      <t>コクサイ</t>
    </rPh>
    <phoneticPr fontId="4"/>
  </si>
  <si>
    <t>浦和一女</t>
    <rPh sb="0" eb="2">
      <t>ウラワ</t>
    </rPh>
    <rPh sb="2" eb="4">
      <t>イチジョ</t>
    </rPh>
    <phoneticPr fontId="4"/>
  </si>
  <si>
    <t>浦和実業</t>
    <rPh sb="0" eb="2">
      <t>ウラワ</t>
    </rPh>
    <rPh sb="2" eb="4">
      <t>ジツギョウ</t>
    </rPh>
    <phoneticPr fontId="4"/>
  </si>
  <si>
    <t>花咲徳栄</t>
    <rPh sb="0" eb="2">
      <t>ハナサキ</t>
    </rPh>
    <rPh sb="2" eb="3">
      <t>トク</t>
    </rPh>
    <rPh sb="3" eb="4">
      <t>エイ</t>
    </rPh>
    <phoneticPr fontId="4"/>
  </si>
  <si>
    <t>入間向陽</t>
    <rPh sb="0" eb="2">
      <t>イルマ</t>
    </rPh>
    <rPh sb="2" eb="4">
      <t>コウヨウ</t>
    </rPh>
    <phoneticPr fontId="4"/>
  </si>
  <si>
    <t>越ヶ谷</t>
    <rPh sb="0" eb="3">
      <t>コシガヤ</t>
    </rPh>
    <phoneticPr fontId="4"/>
  </si>
  <si>
    <t>熊谷女子</t>
    <rPh sb="0" eb="2">
      <t>クマガヤ</t>
    </rPh>
    <rPh sb="2" eb="4">
      <t>ジョシ</t>
    </rPh>
    <phoneticPr fontId="4"/>
  </si>
  <si>
    <t>オの勝ち</t>
    <rPh sb="2" eb="3">
      <t>カ</t>
    </rPh>
    <phoneticPr fontId="4"/>
  </si>
  <si>
    <t>オで相談</t>
    <rPh sb="2" eb="4">
      <t>ソウダン</t>
    </rPh>
    <phoneticPr fontId="4"/>
  </si>
  <si>
    <t>No.</t>
    <phoneticPr fontId="4"/>
  </si>
  <si>
    <t>学校名</t>
    <rPh sb="0" eb="2">
      <t>ガッコウ</t>
    </rPh>
    <rPh sb="2" eb="3">
      <t>メイ</t>
    </rPh>
    <phoneticPr fontId="4"/>
  </si>
  <si>
    <t>大宮南</t>
    <rPh sb="0" eb="2">
      <t>オオミヤ</t>
    </rPh>
    <rPh sb="2" eb="3">
      <t>ミナミ</t>
    </rPh>
    <phoneticPr fontId="4"/>
  </si>
  <si>
    <t>明の星</t>
    <rPh sb="0" eb="1">
      <t>ア</t>
    </rPh>
    <rPh sb="2" eb="3">
      <t>ホシ</t>
    </rPh>
    <phoneticPr fontId="4"/>
  </si>
  <si>
    <t>杉戸農業</t>
    <rPh sb="0" eb="2">
      <t>スギト</t>
    </rPh>
    <rPh sb="2" eb="4">
      <t>ノウギョウ</t>
    </rPh>
    <phoneticPr fontId="4"/>
  </si>
  <si>
    <t>試合数</t>
    <rPh sb="0" eb="3">
      <t>シアイスウ</t>
    </rPh>
    <phoneticPr fontId="4"/>
  </si>
  <si>
    <t>審判数</t>
    <rPh sb="0" eb="2">
      <t>シンパン</t>
    </rPh>
    <rPh sb="2" eb="3">
      <t>スウ</t>
    </rPh>
    <phoneticPr fontId="4"/>
  </si>
  <si>
    <t>Ａグループ</t>
    <phoneticPr fontId="4"/>
  </si>
  <si>
    <t>Ｂグループ</t>
    <phoneticPr fontId="4"/>
  </si>
  <si>
    <t>№</t>
    <phoneticPr fontId="4"/>
  </si>
  <si>
    <t>②</t>
    <phoneticPr fontId="4"/>
  </si>
  <si>
    <t>①</t>
    <phoneticPr fontId="4"/>
  </si>
  <si>
    <t>①</t>
    <phoneticPr fontId="4"/>
  </si>
  <si>
    <t>②</t>
    <phoneticPr fontId="4"/>
  </si>
  <si>
    <t>①</t>
    <phoneticPr fontId="4"/>
  </si>
  <si>
    <t>③</t>
    <phoneticPr fontId="4"/>
  </si>
  <si>
    <t>ア</t>
    <phoneticPr fontId="4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</si>
  <si>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</si>
  <si>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</si>
  <si>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④</t>
    <phoneticPr fontId="4"/>
  </si>
  <si>
    <t>準々決勝</t>
    <rPh sb="0" eb="2">
      <t>ジュンジュン</t>
    </rPh>
    <rPh sb="2" eb="4">
      <t>ケッショウ</t>
    </rPh>
    <phoneticPr fontId="4"/>
  </si>
  <si>
    <t>〃</t>
    <phoneticPr fontId="4"/>
  </si>
  <si>
    <t>Ｄ１位</t>
    <rPh sb="2" eb="3">
      <t>イ</t>
    </rPh>
    <phoneticPr fontId="4"/>
  </si>
  <si>
    <t>Ｅ１位</t>
    <rPh sb="2" eb="3">
      <t>イ</t>
    </rPh>
    <phoneticPr fontId="4"/>
  </si>
  <si>
    <t>Ｂ２位</t>
    <rPh sb="2" eb="3">
      <t>イ</t>
    </rPh>
    <phoneticPr fontId="4"/>
  </si>
  <si>
    <t>Ｃグループ</t>
    <phoneticPr fontId="4"/>
  </si>
  <si>
    <t>Ｄグループ</t>
    <phoneticPr fontId="4"/>
  </si>
  <si>
    <t>Ｅグループ</t>
    <phoneticPr fontId="4"/>
  </si>
  <si>
    <t>Ｆグループ</t>
    <phoneticPr fontId="4"/>
  </si>
  <si>
    <t>Ｇグループ</t>
    <phoneticPr fontId="4"/>
  </si>
  <si>
    <t>Ｈグループ</t>
    <phoneticPr fontId="4"/>
  </si>
  <si>
    <t>本庄</t>
    <rPh sb="0" eb="2">
      <t>ホンジョウ</t>
    </rPh>
    <phoneticPr fontId="4"/>
  </si>
  <si>
    <t>①</t>
    <phoneticPr fontId="4"/>
  </si>
  <si>
    <t>②</t>
    <phoneticPr fontId="4"/>
  </si>
  <si>
    <t>対　　戦</t>
    <rPh sb="0" eb="1">
      <t>タイ</t>
    </rPh>
    <rPh sb="3" eb="4">
      <t>イクサ</t>
    </rPh>
    <phoneticPr fontId="4"/>
  </si>
  <si>
    <t>時　　間</t>
    <rPh sb="0" eb="1">
      <t>トキ</t>
    </rPh>
    <rPh sb="3" eb="4">
      <t>アイダ</t>
    </rPh>
    <phoneticPr fontId="4"/>
  </si>
  <si>
    <t>会　場</t>
    <rPh sb="0" eb="1">
      <t>カイ</t>
    </rPh>
    <rPh sb="2" eb="3">
      <t>バ</t>
    </rPh>
    <phoneticPr fontId="4"/>
  </si>
  <si>
    <t>月　日</t>
    <rPh sb="0" eb="1">
      <t>ツキ</t>
    </rPh>
    <rPh sb="2" eb="3">
      <t>ヒ</t>
    </rPh>
    <phoneticPr fontId="4"/>
  </si>
  <si>
    <t>イ</t>
    <phoneticPr fontId="4"/>
  </si>
  <si>
    <t>ウ</t>
    <phoneticPr fontId="4"/>
  </si>
  <si>
    <t>エ</t>
    <phoneticPr fontId="4"/>
  </si>
  <si>
    <t>オ</t>
    <phoneticPr fontId="4"/>
  </si>
  <si>
    <t>カ</t>
    <phoneticPr fontId="4"/>
  </si>
  <si>
    <t>キ</t>
    <phoneticPr fontId="4"/>
  </si>
  <si>
    <t>ク</t>
    <phoneticPr fontId="4"/>
  </si>
  <si>
    <t>Ｈ２位</t>
    <rPh sb="2" eb="3">
      <t>イ</t>
    </rPh>
    <phoneticPr fontId="4"/>
  </si>
  <si>
    <t>Ｇ１位</t>
    <rPh sb="2" eb="3">
      <t>イ</t>
    </rPh>
    <phoneticPr fontId="4"/>
  </si>
  <si>
    <t>Ｈ１位</t>
    <rPh sb="2" eb="3">
      <t>イ</t>
    </rPh>
    <phoneticPr fontId="4"/>
  </si>
  <si>
    <t>Ｇ２位</t>
    <rPh sb="2" eb="3">
      <t>イ</t>
    </rPh>
    <phoneticPr fontId="4"/>
  </si>
  <si>
    <t>クの勝ち</t>
    <rPh sb="2" eb="3">
      <t>カ</t>
    </rPh>
    <phoneticPr fontId="4"/>
  </si>
  <si>
    <t>キの勝ち</t>
    <rPh sb="2" eb="3">
      <t>カ</t>
    </rPh>
    <phoneticPr fontId="4"/>
  </si>
  <si>
    <t>キで相談</t>
    <rPh sb="2" eb="4">
      <t>ソウダン</t>
    </rPh>
    <phoneticPr fontId="4"/>
  </si>
  <si>
    <t>クで相談</t>
    <rPh sb="2" eb="4">
      <t>ソウダン</t>
    </rPh>
    <phoneticPr fontId="4"/>
  </si>
  <si>
    <t>計</t>
    <rPh sb="0" eb="1">
      <t>ケイ</t>
    </rPh>
    <phoneticPr fontId="4"/>
  </si>
  <si>
    <t>大妻嵐山</t>
    <rPh sb="0" eb="2">
      <t>オオツマ</t>
    </rPh>
    <rPh sb="2" eb="4">
      <t>ランザン</t>
    </rPh>
    <phoneticPr fontId="4"/>
  </si>
  <si>
    <t>大宮武蔵野</t>
    <rPh sb="0" eb="2">
      <t>オオミヤ</t>
    </rPh>
    <rPh sb="2" eb="5">
      <t>ムサシノ</t>
    </rPh>
    <phoneticPr fontId="4"/>
  </si>
  <si>
    <t>①</t>
    <phoneticPr fontId="4"/>
  </si>
  <si>
    <t>自由の森</t>
    <rPh sb="0" eb="2">
      <t>ジユウ</t>
    </rPh>
    <rPh sb="3" eb="4">
      <t>モリ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</si>
  <si>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</si>
  <si>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</si>
  <si>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</si>
  <si>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</si>
  <si>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②</t>
    <phoneticPr fontId="4"/>
  </si>
  <si>
    <t>①</t>
    <phoneticPr fontId="4"/>
  </si>
  <si>
    <t>②</t>
    <phoneticPr fontId="4"/>
  </si>
  <si>
    <t>④</t>
    <phoneticPr fontId="4"/>
  </si>
  <si>
    <t>①</t>
    <phoneticPr fontId="4"/>
  </si>
  <si>
    <t>③</t>
    <phoneticPr fontId="4"/>
  </si>
  <si>
    <t>④</t>
    <phoneticPr fontId="4"/>
  </si>
  <si>
    <t>③</t>
    <phoneticPr fontId="4"/>
  </si>
  <si>
    <t>宮代</t>
    <rPh sb="0" eb="2">
      <t>ミヤシロ</t>
    </rPh>
    <phoneticPr fontId="4"/>
  </si>
  <si>
    <t>秋草学園</t>
    <rPh sb="0" eb="2">
      <t>アキクサ</t>
    </rPh>
    <rPh sb="2" eb="4">
      <t>ガクエン</t>
    </rPh>
    <phoneticPr fontId="4"/>
  </si>
  <si>
    <t>③</t>
    <phoneticPr fontId="4"/>
  </si>
  <si>
    <t>④</t>
    <phoneticPr fontId="4"/>
  </si>
  <si>
    <t>１０：００ ～ １１：２０</t>
    <phoneticPr fontId="4"/>
  </si>
  <si>
    <t>１１：３０ ～ １２：５０</t>
    <phoneticPr fontId="4"/>
  </si>
  <si>
    <t>１３：００ ～ １４：２０</t>
    <phoneticPr fontId="4"/>
  </si>
  <si>
    <t>１４：３０ ～ １５：５０</t>
    <phoneticPr fontId="4"/>
  </si>
  <si>
    <t>②</t>
    <phoneticPr fontId="4"/>
  </si>
  <si>
    <t>②</t>
    <phoneticPr fontId="4"/>
  </si>
  <si>
    <t>C２位</t>
    <rPh sb="2" eb="3">
      <t>イ</t>
    </rPh>
    <phoneticPr fontId="4"/>
  </si>
  <si>
    <t>I グループ</t>
    <phoneticPr fontId="4"/>
  </si>
  <si>
    <t>川越南</t>
    <rPh sb="0" eb="2">
      <t>カワゴエ</t>
    </rPh>
    <rPh sb="2" eb="3">
      <t>ミナミ</t>
    </rPh>
    <phoneticPr fontId="4"/>
  </si>
  <si>
    <t>③</t>
    <phoneticPr fontId="4"/>
  </si>
  <si>
    <t>④</t>
    <phoneticPr fontId="4"/>
  </si>
  <si>
    <t>④</t>
    <phoneticPr fontId="4"/>
  </si>
  <si>
    <t>④</t>
    <phoneticPr fontId="4"/>
  </si>
  <si>
    <t>寄居城北</t>
    <rPh sb="0" eb="2">
      <t>ヨリイ</t>
    </rPh>
    <rPh sb="2" eb="4">
      <t>ジョウホク</t>
    </rPh>
    <phoneticPr fontId="4"/>
  </si>
  <si>
    <t>日高・鳩山</t>
    <rPh sb="0" eb="2">
      <t>ヒダカ</t>
    </rPh>
    <rPh sb="3" eb="5">
      <t>ハトヤマ</t>
    </rPh>
    <phoneticPr fontId="4"/>
  </si>
  <si>
    <t>平成２９年度埼玉県選手権大会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4"/>
  </si>
  <si>
    <t>８/２１　　　　　（月）</t>
    <rPh sb="10" eb="11">
      <t>ゲツ</t>
    </rPh>
    <phoneticPr fontId="4"/>
  </si>
  <si>
    <t>８/２４　　　（木）</t>
    <rPh sb="8" eb="9">
      <t>キ</t>
    </rPh>
    <phoneticPr fontId="4"/>
  </si>
  <si>
    <t>８/２７　　　　　　　（日）</t>
    <rPh sb="12" eb="13">
      <t>ニチ</t>
    </rPh>
    <phoneticPr fontId="4"/>
  </si>
  <si>
    <t>８/３０　　（水）</t>
    <rPh sb="7" eb="8">
      <t>スイ</t>
    </rPh>
    <phoneticPr fontId="4"/>
  </si>
  <si>
    <t>９/２　　　（土）</t>
    <rPh sb="6" eb="7">
      <t>ド</t>
    </rPh>
    <phoneticPr fontId="4"/>
  </si>
  <si>
    <t>９/９　　（土）　　</t>
    <rPh sb="6" eb="7">
      <t>ド</t>
    </rPh>
    <phoneticPr fontId="4"/>
  </si>
  <si>
    <t>９/１０　　　（日）</t>
    <rPh sb="8" eb="9">
      <t>ニチ</t>
    </rPh>
    <phoneticPr fontId="4"/>
  </si>
  <si>
    <t>９/１７　　　（日）</t>
    <rPh sb="8" eb="9">
      <t>ニチ</t>
    </rPh>
    <phoneticPr fontId="4"/>
  </si>
  <si>
    <t>９/２２　　　（金）</t>
    <rPh sb="8" eb="9">
      <t>キン</t>
    </rPh>
    <phoneticPr fontId="4"/>
  </si>
  <si>
    <t>東松山　　　　岩鼻Ｇ</t>
    <rPh sb="0" eb="3">
      <t>ヒガシマツヤマ</t>
    </rPh>
    <rPh sb="7" eb="9">
      <t>イワハナ</t>
    </rPh>
    <phoneticPr fontId="4"/>
  </si>
  <si>
    <t>　９：３０ ～ １０：５０</t>
    <phoneticPr fontId="4"/>
  </si>
  <si>
    <t>１１：００ ～ １２：２０</t>
    <phoneticPr fontId="4"/>
  </si>
  <si>
    <t>１２：３０ ～ １３：５０</t>
    <phoneticPr fontId="4"/>
  </si>
  <si>
    <t>１４：００ ～ １５：２０</t>
    <phoneticPr fontId="4"/>
  </si>
  <si>
    <t>惣右衛門G</t>
    <rPh sb="0" eb="4">
      <t>ソウエモン</t>
    </rPh>
    <phoneticPr fontId="4"/>
  </si>
  <si>
    <t>１０：００ ～ １１：２０</t>
    <phoneticPr fontId="4"/>
  </si>
  <si>
    <t>（他に依頼）</t>
    <rPh sb="1" eb="2">
      <t>タ</t>
    </rPh>
    <rPh sb="3" eb="5">
      <t>イライ</t>
    </rPh>
    <phoneticPr fontId="4"/>
  </si>
  <si>
    <t>Ｉ２位</t>
    <rPh sb="2" eb="3">
      <t>イ</t>
    </rPh>
    <phoneticPr fontId="4"/>
  </si>
  <si>
    <t>１１：４０ ～ １３：００</t>
    <phoneticPr fontId="4"/>
  </si>
  <si>
    <t>1の勝者</t>
    <rPh sb="2" eb="4">
      <t>ショウシャ</t>
    </rPh>
    <phoneticPr fontId="4"/>
  </si>
  <si>
    <t>Ｉ１位</t>
    <rPh sb="2" eb="3">
      <t>イ</t>
    </rPh>
    <phoneticPr fontId="4"/>
  </si>
  <si>
    <t>2の勝者</t>
    <rPh sb="2" eb="4">
      <t>ショウシャ</t>
    </rPh>
    <phoneticPr fontId="4"/>
  </si>
  <si>
    <t>９/１６　　　（土）</t>
    <rPh sb="8" eb="9">
      <t>ド</t>
    </rPh>
    <phoneticPr fontId="4"/>
  </si>
  <si>
    <t>Ｂ</t>
    <phoneticPr fontId="4"/>
  </si>
  <si>
    <t>Ｃ</t>
    <phoneticPr fontId="4"/>
  </si>
  <si>
    <t>Ｄ</t>
    <phoneticPr fontId="4"/>
  </si>
  <si>
    <t>決勝リーグ①</t>
    <rPh sb="0" eb="2">
      <t>ケッショウ</t>
    </rPh>
    <phoneticPr fontId="4"/>
  </si>
  <si>
    <t>順位戦</t>
    <rPh sb="0" eb="2">
      <t>ジュンイ</t>
    </rPh>
    <rPh sb="2" eb="3">
      <t>セン</t>
    </rPh>
    <phoneticPr fontId="4"/>
  </si>
  <si>
    <t>７位決定戦</t>
    <rPh sb="1" eb="2">
      <t>イ</t>
    </rPh>
    <rPh sb="2" eb="5">
      <t>ケッテイセン</t>
    </rPh>
    <phoneticPr fontId="4"/>
  </si>
  <si>
    <t>決勝リーグ②</t>
    <rPh sb="0" eb="2">
      <t>ケッショウ</t>
    </rPh>
    <phoneticPr fontId="4"/>
  </si>
  <si>
    <t>決勝リーグ③</t>
    <rPh sb="0" eb="2">
      <t>ケッショウ</t>
    </rPh>
    <phoneticPr fontId="4"/>
  </si>
  <si>
    <t>十文字大</t>
    <rPh sb="0" eb="3">
      <t>ジュウモンジ</t>
    </rPh>
    <rPh sb="3" eb="4">
      <t>ダイ</t>
    </rPh>
    <phoneticPr fontId="4"/>
  </si>
  <si>
    <t>Ａ</t>
    <phoneticPr fontId="4"/>
  </si>
  <si>
    <t>②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</si>
  <si>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</si>
  <si>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</si>
  <si>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</si>
  <si>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</si>
  <si>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</si>
  <si>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</si>
  <si>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</si>
  <si>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</si>
  <si>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外部＋教員，記は⑦で相談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</si>
  <si>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外部＋教員，記は⑧で相談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</si>
  <si>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外部＋教員，記は⑤で相談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</si>
  <si>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外部＋教員，記は⑥で相談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</si>
  <si>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外部＋教員，記は⑩で相談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</si>
  <si>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外部＋教員，記は⑨で相談</t>
    <rPh sb="0" eb="2">
      <t>ガイブ</t>
    </rPh>
    <rPh sb="3" eb="5">
      <t>キョウイン</t>
    </rPh>
    <rPh sb="6" eb="7">
      <t>キ</t>
    </rPh>
    <rPh sb="10" eb="12">
      <t>ソウダン</t>
    </rPh>
    <phoneticPr fontId="4"/>
  </si>
  <si>
    <t>１３：３０ ～ １４：５０</t>
    <phoneticPr fontId="4"/>
  </si>
  <si>
    <t>１５：３０ ～ １６：５０</t>
    <phoneticPr fontId="4"/>
  </si>
  <si>
    <t>しらこばとＧ</t>
    <phoneticPr fontId="4"/>
  </si>
  <si>
    <t>（未定）</t>
    <rPh sb="1" eb="3">
      <t>ミテイ</t>
    </rPh>
    <phoneticPr fontId="4"/>
  </si>
  <si>
    <t>①の負け</t>
    <rPh sb="2" eb="3">
      <t>マ</t>
    </rPh>
    <phoneticPr fontId="4"/>
  </si>
  <si>
    <t>④の負け</t>
    <rPh sb="2" eb="3">
      <t>マ</t>
    </rPh>
    <phoneticPr fontId="4"/>
  </si>
  <si>
    <t>5位決定戦</t>
    <rPh sb="1" eb="2">
      <t>イ</t>
    </rPh>
    <rPh sb="2" eb="5">
      <t>ケッテイセン</t>
    </rPh>
    <phoneticPr fontId="4"/>
  </si>
  <si>
    <t>①の勝ち</t>
    <rPh sb="2" eb="3">
      <t>カ</t>
    </rPh>
    <phoneticPr fontId="4"/>
  </si>
  <si>
    <t>④の勝ち</t>
    <rPh sb="2" eb="3">
      <t>カ</t>
    </rPh>
    <phoneticPr fontId="4"/>
  </si>
  <si>
    <t>ａ１位</t>
    <rPh sb="2" eb="3">
      <t>イ</t>
    </rPh>
    <phoneticPr fontId="4"/>
  </si>
  <si>
    <t>ｃ1位</t>
    <rPh sb="2" eb="3">
      <t>イ</t>
    </rPh>
    <phoneticPr fontId="4"/>
  </si>
  <si>
    <t>ｄ1位</t>
    <rPh sb="2" eb="3">
      <t>イ</t>
    </rPh>
    <phoneticPr fontId="4"/>
  </si>
  <si>
    <t>ｂ１位</t>
    <rPh sb="2" eb="3">
      <t>イ</t>
    </rPh>
    <phoneticPr fontId="4"/>
  </si>
  <si>
    <t>Ａ勝（ａ1位）</t>
    <rPh sb="1" eb="2">
      <t>カ</t>
    </rPh>
    <rPh sb="5" eb="6">
      <t>イ</t>
    </rPh>
    <phoneticPr fontId="4"/>
  </si>
  <si>
    <t>Ｃ勝（ｃ1位）</t>
    <rPh sb="1" eb="2">
      <t>カ</t>
    </rPh>
    <rPh sb="5" eb="6">
      <t>イ</t>
    </rPh>
    <phoneticPr fontId="4"/>
  </si>
  <si>
    <t>Ｃ負（ｃ2位）</t>
    <rPh sb="1" eb="2">
      <t>マ</t>
    </rPh>
    <rPh sb="5" eb="6">
      <t>イ</t>
    </rPh>
    <phoneticPr fontId="4"/>
  </si>
  <si>
    <t>Ａ負（ａ2位）</t>
    <rPh sb="1" eb="2">
      <t>マ</t>
    </rPh>
    <rPh sb="5" eb="6">
      <t>イ</t>
    </rPh>
    <phoneticPr fontId="4"/>
  </si>
  <si>
    <t>Ｂ負（ｄ2位）</t>
    <rPh sb="1" eb="2">
      <t>マ</t>
    </rPh>
    <rPh sb="5" eb="6">
      <t>イ</t>
    </rPh>
    <phoneticPr fontId="4"/>
  </si>
  <si>
    <t>Ｂ勝（ｄ1位）</t>
    <rPh sb="1" eb="2">
      <t>カ</t>
    </rPh>
    <rPh sb="5" eb="6">
      <t>イ</t>
    </rPh>
    <phoneticPr fontId="4"/>
  </si>
  <si>
    <t>Ｄ勝（ｂ１位）</t>
    <rPh sb="1" eb="2">
      <t>カ</t>
    </rPh>
    <rPh sb="5" eb="6">
      <t>イ</t>
    </rPh>
    <phoneticPr fontId="4"/>
  </si>
  <si>
    <t>Ｄ負（ｂ２位）</t>
    <rPh sb="1" eb="2">
      <t>マ</t>
    </rPh>
    <rPh sb="5" eb="6">
      <t>イ</t>
    </rPh>
    <phoneticPr fontId="4"/>
  </si>
  <si>
    <t>１１：３０ ～ １２：５０</t>
    <phoneticPr fontId="4"/>
  </si>
  <si>
    <t>１４：３０ ～ １５：５０</t>
    <phoneticPr fontId="4"/>
  </si>
  <si>
    <t>主･副：教員，記：Cで相談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4"/>
  </si>
  <si>
    <t>主･副：教員，記：Dで相談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4"/>
  </si>
  <si>
    <t>主･副：教員，記：Bで相談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4"/>
  </si>
  <si>
    <t>主･副：教員，記：Aで相談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4"/>
  </si>
  <si>
    <t xml:space="preserve">   ９：３０ ～ １０：５０</t>
    <phoneticPr fontId="4"/>
  </si>
  <si>
    <t>花咲徳栄</t>
  </si>
  <si>
    <t>本庄第一</t>
  </si>
  <si>
    <t>南稜</t>
  </si>
  <si>
    <t>久喜</t>
  </si>
  <si>
    <t>川口総合</t>
  </si>
  <si>
    <t>山村学園</t>
  </si>
  <si>
    <t>浦和西</t>
  </si>
  <si>
    <t>和光国際</t>
  </si>
  <si>
    <t>埼玉栄</t>
  </si>
  <si>
    <t>秋草学園</t>
  </si>
  <si>
    <t>浦和一女</t>
  </si>
  <si>
    <t>淑徳与野</t>
  </si>
  <si>
    <t>埼玉平成</t>
  </si>
  <si>
    <t>熊谷女子</t>
  </si>
  <si>
    <t>宮代</t>
  </si>
  <si>
    <t>越ヶ谷</t>
  </si>
  <si>
    <t>大妻嵐山</t>
  </si>
  <si>
    <t>明の星</t>
  </si>
  <si>
    <t>杉戸農業</t>
  </si>
  <si>
    <t>大宮南</t>
  </si>
  <si>
    <t>本庄</t>
  </si>
  <si>
    <t>大宮武蔵野</t>
  </si>
  <si>
    <t>狭山ヶ丘</t>
  </si>
  <si>
    <t>松山女子</t>
  </si>
  <si>
    <t>浦和実業</t>
  </si>
  <si>
    <t>寄居城北</t>
  </si>
  <si>
    <t>入間向陽</t>
  </si>
  <si>
    <t/>
  </si>
  <si>
    <t>市立浦和</t>
  </si>
  <si>
    <t>庄和</t>
  </si>
  <si>
    <t>自由の森</t>
  </si>
  <si>
    <t>川越南</t>
  </si>
  <si>
    <t>日高・鳩山</t>
  </si>
  <si>
    <t>大宮開成</t>
  </si>
  <si>
    <t>昌平</t>
  </si>
  <si>
    <t>２で相談</t>
    <rPh sb="2" eb="4">
      <t>ソウダン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</si>
</sst>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8" formatCode="&quot;¥&quot;#,##0.00;[Red]&quot;¥&quot;\-#,##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6" fillId="0" borderId="0" xfId="0" applyFont="1" applyAlignment="1">
      <alignment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56" fontId="8" fillId="0" borderId="42" xfId="0" quotePrefix="1" applyNumberFormat="1" applyFont="1" applyBorder="1" applyAlignment="1">
      <alignment horizontal="center" vertical="center" wrapText="1"/>
    </xf>
    <xf numFmtId="56" fontId="8" fillId="0" borderId="43" xfId="0" quotePrefix="1" applyNumberFormat="1" applyFont="1" applyBorder="1" applyAlignment="1">
      <alignment horizontal="center" vertical="center" wrapText="1"/>
    </xf>
    <xf numFmtId="56" fontId="8" fillId="0" borderId="44" xfId="0" quotePrefix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56" fontId="8" fillId="0" borderId="4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 wrapText="1"/>
    </xf>
    <xf numFmtId="0" fontId="8" fillId="0" borderId="43" xfId="0" quotePrefix="1" applyFont="1" applyBorder="1" applyAlignment="1">
      <alignment horizontal="center" vertical="center" wrapText="1"/>
    </xf>
    <xf numFmtId="0" fontId="8" fillId="0" borderId="44" xfId="0" quotePrefix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75</xdr:row>
          <xdr:rowOff>95250</xdr:rowOff>
        </xdr:from>
        <xdr:to>
          <xdr:col>3</xdr:col>
          <xdr:colOff>600075</xdr:colOff>
          <xdr:row>91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75</xdr:row>
          <xdr:rowOff>76200</xdr:rowOff>
        </xdr:from>
        <xdr:to>
          <xdr:col>9</xdr:col>
          <xdr:colOff>828675</xdr:colOff>
          <xdr:row>89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59</xdr:row>
      <xdr:rowOff>111125</xdr:rowOff>
    </xdr:from>
    <xdr:to>
      <xdr:col>9</xdr:col>
      <xdr:colOff>920749</xdr:colOff>
      <xdr:row>74</xdr:row>
      <xdr:rowOff>79057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"/>
          <a:ext cx="8794749" cy="287305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9"/>
  <sheetViews>
    <sheetView showGridLines="0" tabSelected="1" topLeftCell="A55" zoomScaleNormal="100" workbookViewId="0">
      <selection activeCell="V78" sqref="V78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3.75" customWidth="1"/>
    <col min="12" max="20" width="3.625" hidden="1" customWidth="1"/>
    <col min="21" max="21" width="2.625" customWidth="1"/>
  </cols>
  <sheetData>
    <row r="1" spans="1:20" ht="17.25">
      <c r="A1" s="89" t="s">
        <v>137</v>
      </c>
      <c r="B1" s="89"/>
      <c r="C1" s="89"/>
      <c r="D1" s="89"/>
      <c r="E1" s="89"/>
      <c r="F1" s="89"/>
      <c r="G1" s="89"/>
      <c r="H1" s="89"/>
      <c r="I1" s="89"/>
      <c r="J1" s="89"/>
      <c r="K1" s="1"/>
      <c r="L1" s="1"/>
      <c r="M1" s="1"/>
    </row>
    <row r="2" spans="1:20" ht="10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20" ht="18" customHeight="1" thickBot="1">
      <c r="A3" s="22" t="s">
        <v>55</v>
      </c>
      <c r="B3" s="90" t="s">
        <v>56</v>
      </c>
      <c r="C3" s="91"/>
      <c r="D3" s="17" t="s">
        <v>73</v>
      </c>
      <c r="E3" s="17" t="s">
        <v>74</v>
      </c>
      <c r="F3" s="17" t="s">
        <v>75</v>
      </c>
      <c r="G3" s="16" t="s">
        <v>76</v>
      </c>
      <c r="H3" s="17" t="s">
        <v>77</v>
      </c>
      <c r="I3" s="47" t="s">
        <v>78</v>
      </c>
      <c r="J3" s="26" t="s">
        <v>129</v>
      </c>
      <c r="L3" s="4"/>
      <c r="M3" s="1"/>
    </row>
    <row r="4" spans="1:20" ht="20.25" customHeight="1">
      <c r="A4" s="20" t="s">
        <v>214</v>
      </c>
      <c r="B4" s="71" t="s">
        <v>215</v>
      </c>
      <c r="C4" s="71" t="e">
        <v>#N/A</v>
      </c>
      <c r="D4" s="6" t="s">
        <v>216</v>
      </c>
      <c r="E4" s="6" t="s">
        <v>217</v>
      </c>
      <c r="F4" s="6" t="s">
        <v>218</v>
      </c>
      <c r="G4" s="6" t="s">
        <v>219</v>
      </c>
      <c r="H4" s="6" t="s">
        <v>220</v>
      </c>
      <c r="I4" s="53" t="s">
        <v>221</v>
      </c>
      <c r="J4" s="51" t="s">
        <v>222</v>
      </c>
      <c r="L4" s="2">
        <v>23</v>
      </c>
      <c r="M4" s="2">
        <v>3</v>
      </c>
      <c r="N4" s="7">
        <v>20</v>
      </c>
      <c r="O4" s="7">
        <v>16</v>
      </c>
      <c r="P4" s="7">
        <v>9</v>
      </c>
      <c r="Q4" s="7">
        <v>2</v>
      </c>
      <c r="R4" s="7">
        <v>19</v>
      </c>
      <c r="S4" s="7">
        <v>7</v>
      </c>
      <c r="T4" s="7">
        <v>8</v>
      </c>
    </row>
    <row r="5" spans="1:20" ht="20.25" customHeight="1">
      <c r="A5" s="20" t="s">
        <v>223</v>
      </c>
      <c r="B5" s="71" t="s">
        <v>224</v>
      </c>
      <c r="C5" s="71" t="e">
        <v>#N/A</v>
      </c>
      <c r="D5" s="6" t="s">
        <v>225</v>
      </c>
      <c r="E5" s="6" t="s">
        <v>226</v>
      </c>
      <c r="F5" s="6" t="s">
        <v>227</v>
      </c>
      <c r="G5" s="6" t="s">
        <v>228</v>
      </c>
      <c r="H5" s="6" t="s">
        <v>229</v>
      </c>
      <c r="I5" s="53" t="s">
        <v>230</v>
      </c>
      <c r="J5" s="50" t="s">
        <v>231</v>
      </c>
      <c r="L5" s="2">
        <v>33</v>
      </c>
      <c r="M5" s="2">
        <v>21</v>
      </c>
      <c r="N5" s="7">
        <v>15</v>
      </c>
      <c r="O5" s="7">
        <v>4</v>
      </c>
      <c r="P5" s="7">
        <v>11</v>
      </c>
      <c r="Q5" s="7">
        <v>32</v>
      </c>
      <c r="R5" s="7">
        <v>14</v>
      </c>
      <c r="S5" s="7">
        <v>29</v>
      </c>
      <c r="T5" s="7">
        <v>12</v>
      </c>
    </row>
    <row r="6" spans="1:20" ht="20.25" customHeight="1">
      <c r="A6" s="20" t="s">
        <v>232</v>
      </c>
      <c r="B6" s="71" t="s">
        <v>233</v>
      </c>
      <c r="C6" s="71" t="e">
        <v>#N/A</v>
      </c>
      <c r="D6" s="6" t="s">
        <v>234</v>
      </c>
      <c r="E6" s="6" t="s">
        <v>235</v>
      </c>
      <c r="F6" s="6" t="s">
        <v>236</v>
      </c>
      <c r="G6" s="6" t="s">
        <v>237</v>
      </c>
      <c r="H6" s="6" t="s">
        <v>238</v>
      </c>
      <c r="I6" s="53" t="s">
        <v>239</v>
      </c>
      <c r="J6" s="50" t="s">
        <v>240</v>
      </c>
      <c r="L6" s="2">
        <v>17</v>
      </c>
      <c r="M6" s="2">
        <v>10</v>
      </c>
      <c r="N6" s="7">
        <v>28</v>
      </c>
      <c r="O6" s="7">
        <v>30</v>
      </c>
      <c r="P6" s="7">
        <v>27</v>
      </c>
      <c r="Q6" s="7">
        <v>5</v>
      </c>
      <c r="R6" s="7">
        <v>24</v>
      </c>
      <c r="S6" s="7">
        <v>18</v>
      </c>
      <c r="T6" s="7">
        <v>1</v>
      </c>
    </row>
    <row r="7" spans="1:20" ht="20.25" customHeight="1" thickBot="1">
      <c r="A7" s="55" t="s">
        <v>241</v>
      </c>
      <c r="B7" s="92" t="s">
        <v>241</v>
      </c>
      <c r="C7" s="92" t="e">
        <v>#N/A</v>
      </c>
      <c r="D7" s="31" t="s">
        <v>242</v>
      </c>
      <c r="E7" s="31" t="s">
        <v>243</v>
      </c>
      <c r="F7" s="31" t="s">
        <v>244</v>
      </c>
      <c r="G7" s="31" t="s">
        <v>245</v>
      </c>
      <c r="H7" s="31" t="s">
        <v>246</v>
      </c>
      <c r="I7" s="54" t="s">
        <v>247</v>
      </c>
      <c r="J7" s="52" t="s">
        <v>248</v>
      </c>
      <c r="L7" s="8"/>
      <c r="M7" s="2"/>
      <c r="N7" s="7">
        <v>22</v>
      </c>
      <c r="O7" s="7">
        <v>6</v>
      </c>
      <c r="P7" s="7">
        <v>31</v>
      </c>
      <c r="Q7" s="7">
        <v>34</v>
      </c>
      <c r="R7" s="7">
        <v>25</v>
      </c>
      <c r="S7" s="7">
        <v>13</v>
      </c>
      <c r="T7" s="7">
        <v>26</v>
      </c>
    </row>
    <row r="8" spans="1:20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1"/>
    </row>
    <row r="9" spans="1:20" ht="18.600000000000001" customHeight="1" thickBot="1">
      <c r="A9" s="15" t="s">
        <v>85</v>
      </c>
      <c r="B9" s="16" t="s">
        <v>84</v>
      </c>
      <c r="C9" s="17" t="s">
        <v>57</v>
      </c>
      <c r="D9" s="90" t="s">
        <v>83</v>
      </c>
      <c r="E9" s="95"/>
      <c r="F9" s="96" t="s">
        <v>82</v>
      </c>
      <c r="G9" s="95"/>
      <c r="H9" s="97"/>
      <c r="I9" s="15" t="s">
        <v>11</v>
      </c>
      <c r="J9" s="1"/>
      <c r="K9" s="1"/>
      <c r="L9" s="1"/>
      <c r="M9" s="1"/>
    </row>
    <row r="10" spans="1:20" ht="18.600000000000001" customHeight="1">
      <c r="A10" s="75" t="s">
        <v>138</v>
      </c>
      <c r="B10" s="83" t="s">
        <v>43</v>
      </c>
      <c r="C10" s="10" t="s">
        <v>104</v>
      </c>
      <c r="D10" s="66" t="s">
        <v>148</v>
      </c>
      <c r="E10" s="67"/>
      <c r="F10" s="9" t="s">
        <v>226</v>
      </c>
      <c r="G10" s="10"/>
      <c r="H10" s="117" t="s">
        <v>235</v>
      </c>
      <c r="I10" s="112" t="s">
        <v>239</v>
      </c>
      <c r="L10" s="7">
        <v>4</v>
      </c>
      <c r="M10" s="2">
        <v>30</v>
      </c>
      <c r="Q10" s="7">
        <v>18</v>
      </c>
    </row>
    <row r="11" spans="1:20" ht="18.600000000000001" customHeight="1">
      <c r="A11" s="76"/>
      <c r="B11" s="73"/>
      <c r="C11" s="12" t="s">
        <v>58</v>
      </c>
      <c r="D11" s="63" t="s">
        <v>149</v>
      </c>
      <c r="E11" s="64"/>
      <c r="F11" s="11" t="s">
        <v>240</v>
      </c>
      <c r="G11" s="12"/>
      <c r="H11" s="118" t="s">
        <v>248</v>
      </c>
      <c r="I11" s="113" t="s">
        <v>246</v>
      </c>
      <c r="L11" s="7">
        <v>1</v>
      </c>
      <c r="M11" s="2">
        <v>26</v>
      </c>
      <c r="Q11" s="7">
        <v>25</v>
      </c>
    </row>
    <row r="12" spans="1:20" ht="18.600000000000001" customHeight="1">
      <c r="A12" s="76"/>
      <c r="B12" s="73"/>
      <c r="C12" s="19" t="s">
        <v>131</v>
      </c>
      <c r="D12" s="63" t="s">
        <v>150</v>
      </c>
      <c r="E12" s="64"/>
      <c r="F12" s="11" t="s">
        <v>239</v>
      </c>
      <c r="G12" s="12"/>
      <c r="H12" s="118" t="s">
        <v>247</v>
      </c>
      <c r="I12" s="113" t="s">
        <v>235</v>
      </c>
      <c r="L12" s="7">
        <v>18</v>
      </c>
      <c r="M12" s="2">
        <v>13</v>
      </c>
      <c r="Q12" s="7">
        <v>30</v>
      </c>
    </row>
    <row r="13" spans="1:20" ht="18.600000000000001" customHeight="1" thickBot="1">
      <c r="A13" s="76"/>
      <c r="B13" s="74"/>
      <c r="C13" s="41" t="s">
        <v>132</v>
      </c>
      <c r="D13" s="61" t="s">
        <v>151</v>
      </c>
      <c r="E13" s="62"/>
      <c r="F13" s="42" t="s">
        <v>238</v>
      </c>
      <c r="G13" s="41"/>
      <c r="H13" s="119" t="s">
        <v>246</v>
      </c>
      <c r="I13" s="114" t="s">
        <v>240</v>
      </c>
      <c r="L13" s="7">
        <v>24</v>
      </c>
      <c r="M13" s="2">
        <v>25</v>
      </c>
      <c r="Q13" s="7">
        <v>1</v>
      </c>
    </row>
    <row r="14" spans="1:20" ht="18.600000000000001" customHeight="1" thickTop="1">
      <c r="A14" s="76"/>
      <c r="B14" s="72" t="s">
        <v>52</v>
      </c>
      <c r="C14" s="44" t="s">
        <v>106</v>
      </c>
      <c r="D14" s="66" t="s">
        <v>148</v>
      </c>
      <c r="E14" s="67"/>
      <c r="F14" s="43" t="s">
        <v>220</v>
      </c>
      <c r="G14" s="44"/>
      <c r="H14" s="120" t="s">
        <v>229</v>
      </c>
      <c r="I14" s="115" t="s">
        <v>231</v>
      </c>
      <c r="L14" s="7">
        <v>19</v>
      </c>
      <c r="M14" s="2">
        <v>14</v>
      </c>
      <c r="Q14" s="7">
        <v>12</v>
      </c>
    </row>
    <row r="15" spans="1:20" ht="18.600000000000001" customHeight="1">
      <c r="A15" s="76"/>
      <c r="B15" s="73"/>
      <c r="C15" s="12" t="s">
        <v>107</v>
      </c>
      <c r="D15" s="63" t="s">
        <v>149</v>
      </c>
      <c r="E15" s="64"/>
      <c r="F15" s="11" t="s">
        <v>223</v>
      </c>
      <c r="G15" s="12"/>
      <c r="H15" s="118" t="s">
        <v>232</v>
      </c>
      <c r="I15" s="113" t="s">
        <v>225</v>
      </c>
      <c r="L15" s="7">
        <v>33</v>
      </c>
      <c r="M15" s="2">
        <v>17</v>
      </c>
      <c r="Q15" s="7">
        <v>15</v>
      </c>
    </row>
    <row r="16" spans="1:20" ht="18.600000000000001" customHeight="1">
      <c r="A16" s="76"/>
      <c r="B16" s="73"/>
      <c r="C16" s="12" t="s">
        <v>115</v>
      </c>
      <c r="D16" s="63" t="s">
        <v>150</v>
      </c>
      <c r="E16" s="64"/>
      <c r="F16" s="11" t="s">
        <v>222</v>
      </c>
      <c r="G16" s="12"/>
      <c r="H16" s="118" t="s">
        <v>231</v>
      </c>
      <c r="I16" s="113" t="s">
        <v>220</v>
      </c>
      <c r="L16" s="7">
        <v>8</v>
      </c>
      <c r="M16" s="2">
        <v>12</v>
      </c>
      <c r="Q16" s="7">
        <v>19</v>
      </c>
    </row>
    <row r="17" spans="1:17" ht="18.600000000000001" customHeight="1" thickBot="1">
      <c r="A17" s="76"/>
      <c r="B17" s="74"/>
      <c r="C17" s="45" t="s">
        <v>116</v>
      </c>
      <c r="D17" s="61" t="s">
        <v>151</v>
      </c>
      <c r="E17" s="62"/>
      <c r="F17" s="46" t="s">
        <v>216</v>
      </c>
      <c r="G17" s="45"/>
      <c r="H17" s="119" t="s">
        <v>225</v>
      </c>
      <c r="I17" s="114" t="s">
        <v>223</v>
      </c>
      <c r="L17" s="7">
        <v>20</v>
      </c>
      <c r="M17" s="2">
        <v>15</v>
      </c>
      <c r="Q17" s="7">
        <v>33</v>
      </c>
    </row>
    <row r="18" spans="1:17" ht="18.600000000000001" customHeight="1" thickTop="1">
      <c r="A18" s="76"/>
      <c r="B18" s="73" t="s">
        <v>31</v>
      </c>
      <c r="C18" s="18" t="s">
        <v>59</v>
      </c>
      <c r="D18" s="66" t="s">
        <v>148</v>
      </c>
      <c r="E18" s="67"/>
      <c r="F18" s="20" t="s">
        <v>228</v>
      </c>
      <c r="G18" s="18"/>
      <c r="H18" s="120" t="s">
        <v>245</v>
      </c>
      <c r="I18" s="115" t="s">
        <v>218</v>
      </c>
      <c r="L18" s="7">
        <v>32</v>
      </c>
      <c r="M18" s="2">
        <v>34</v>
      </c>
      <c r="Q18" s="7">
        <v>9</v>
      </c>
    </row>
    <row r="19" spans="1:17" ht="18.600000000000001" customHeight="1">
      <c r="A19" s="76"/>
      <c r="B19" s="73"/>
      <c r="C19" s="18" t="s">
        <v>58</v>
      </c>
      <c r="D19" s="63" t="s">
        <v>149</v>
      </c>
      <c r="E19" s="64"/>
      <c r="F19" s="20" t="s">
        <v>217</v>
      </c>
      <c r="G19" s="18"/>
      <c r="H19" s="118" t="s">
        <v>243</v>
      </c>
      <c r="I19" s="113" t="s">
        <v>242</v>
      </c>
      <c r="L19" s="7">
        <v>16</v>
      </c>
      <c r="M19" s="2">
        <v>6</v>
      </c>
      <c r="Q19" s="7">
        <v>22</v>
      </c>
    </row>
    <row r="20" spans="1:17" ht="18.600000000000001" customHeight="1">
      <c r="A20" s="76"/>
      <c r="B20" s="73"/>
      <c r="C20" s="18" t="s">
        <v>63</v>
      </c>
      <c r="D20" s="63" t="s">
        <v>150</v>
      </c>
      <c r="E20" s="64"/>
      <c r="F20" s="20" t="s">
        <v>218</v>
      </c>
      <c r="G20" s="18"/>
      <c r="H20" s="118" t="s">
        <v>244</v>
      </c>
      <c r="I20" s="113" t="s">
        <v>228</v>
      </c>
      <c r="L20" s="7">
        <v>9</v>
      </c>
      <c r="M20" s="2">
        <v>31</v>
      </c>
      <c r="Q20" s="7">
        <v>32</v>
      </c>
    </row>
    <row r="21" spans="1:17" ht="18.600000000000001" customHeight="1" thickBot="1">
      <c r="A21" s="77"/>
      <c r="B21" s="82"/>
      <c r="C21" s="48" t="s">
        <v>133</v>
      </c>
      <c r="D21" s="78" t="s">
        <v>151</v>
      </c>
      <c r="E21" s="79"/>
      <c r="F21" s="56" t="s">
        <v>234</v>
      </c>
      <c r="G21" s="48"/>
      <c r="H21" s="121" t="s">
        <v>242</v>
      </c>
      <c r="I21" s="116" t="s">
        <v>243</v>
      </c>
      <c r="L21" s="7">
        <v>28</v>
      </c>
      <c r="M21" s="2">
        <v>22</v>
      </c>
      <c r="Q21" s="7">
        <v>6</v>
      </c>
    </row>
    <row r="22" spans="1:17" ht="18.600000000000001" customHeight="1">
      <c r="A22" s="80" t="s">
        <v>139</v>
      </c>
      <c r="B22" s="73" t="s">
        <v>43</v>
      </c>
      <c r="C22" s="23" t="s">
        <v>111</v>
      </c>
      <c r="D22" s="66" t="s">
        <v>148</v>
      </c>
      <c r="E22" s="67"/>
      <c r="F22" s="20" t="s">
        <v>217</v>
      </c>
      <c r="G22" s="18"/>
      <c r="H22" s="117" t="s">
        <v>235</v>
      </c>
      <c r="I22" s="112" t="s">
        <v>214</v>
      </c>
      <c r="L22" s="7">
        <v>16</v>
      </c>
      <c r="M22" s="2">
        <v>30</v>
      </c>
      <c r="Q22" s="7">
        <v>23</v>
      </c>
    </row>
    <row r="23" spans="1:17" ht="18.600000000000001" customHeight="1">
      <c r="A23" s="76"/>
      <c r="B23" s="73"/>
      <c r="C23" s="12" t="s">
        <v>112</v>
      </c>
      <c r="D23" s="63" t="s">
        <v>149</v>
      </c>
      <c r="E23" s="64"/>
      <c r="F23" s="20" t="s">
        <v>222</v>
      </c>
      <c r="G23" s="18"/>
      <c r="H23" s="118" t="s">
        <v>240</v>
      </c>
      <c r="I23" s="113" t="s">
        <v>219</v>
      </c>
      <c r="L23" s="7">
        <v>8</v>
      </c>
      <c r="M23" s="2">
        <v>1</v>
      </c>
      <c r="Q23" s="7">
        <v>2</v>
      </c>
    </row>
    <row r="24" spans="1:17" ht="18.600000000000001" customHeight="1">
      <c r="A24" s="76"/>
      <c r="B24" s="73"/>
      <c r="C24" s="19" t="s">
        <v>120</v>
      </c>
      <c r="D24" s="63" t="s">
        <v>150</v>
      </c>
      <c r="E24" s="64"/>
      <c r="F24" s="20" t="s">
        <v>214</v>
      </c>
      <c r="G24" s="18"/>
      <c r="H24" s="118" t="s">
        <v>223</v>
      </c>
      <c r="I24" s="113" t="s">
        <v>217</v>
      </c>
      <c r="L24" s="7">
        <v>23</v>
      </c>
      <c r="M24" s="2">
        <v>33</v>
      </c>
      <c r="Q24" s="7">
        <v>16</v>
      </c>
    </row>
    <row r="25" spans="1:17" ht="18.600000000000001" customHeight="1" thickBot="1">
      <c r="A25" s="76"/>
      <c r="B25" s="73"/>
      <c r="C25" s="19" t="s">
        <v>121</v>
      </c>
      <c r="D25" s="61" t="s">
        <v>151</v>
      </c>
      <c r="E25" s="62"/>
      <c r="F25" s="33" t="s">
        <v>219</v>
      </c>
      <c r="G25" s="19"/>
      <c r="H25" s="119" t="s">
        <v>245</v>
      </c>
      <c r="I25" s="114" t="s">
        <v>222</v>
      </c>
      <c r="L25" s="7">
        <v>2</v>
      </c>
      <c r="M25" s="2">
        <v>34</v>
      </c>
      <c r="Q25" s="7">
        <v>8</v>
      </c>
    </row>
    <row r="26" spans="1:17" ht="18.600000000000001" customHeight="1" thickTop="1">
      <c r="A26" s="76"/>
      <c r="B26" s="72" t="s">
        <v>147</v>
      </c>
      <c r="C26" s="44" t="s">
        <v>60</v>
      </c>
      <c r="D26" s="66" t="s">
        <v>148</v>
      </c>
      <c r="E26" s="67"/>
      <c r="F26" s="43" t="s">
        <v>215</v>
      </c>
      <c r="G26" s="44"/>
      <c r="H26" s="120" t="s">
        <v>233</v>
      </c>
      <c r="I26" s="115" t="s">
        <v>243</v>
      </c>
      <c r="L26" s="7">
        <v>3</v>
      </c>
      <c r="M26" s="2">
        <v>10</v>
      </c>
      <c r="Q26" s="7">
        <v>6</v>
      </c>
    </row>
    <row r="27" spans="1:17" ht="18.600000000000001" customHeight="1">
      <c r="A27" s="76"/>
      <c r="B27" s="73"/>
      <c r="C27" s="19" t="s">
        <v>58</v>
      </c>
      <c r="D27" s="63" t="s">
        <v>149</v>
      </c>
      <c r="E27" s="64"/>
      <c r="F27" s="11" t="s">
        <v>228</v>
      </c>
      <c r="G27" s="12"/>
      <c r="H27" s="118" t="s">
        <v>237</v>
      </c>
      <c r="I27" s="113" t="s">
        <v>227</v>
      </c>
      <c r="L27" s="7">
        <v>32</v>
      </c>
      <c r="M27" s="2">
        <v>5</v>
      </c>
      <c r="Q27" s="7">
        <v>11</v>
      </c>
    </row>
    <row r="28" spans="1:17" ht="18.600000000000001" customHeight="1">
      <c r="A28" s="76"/>
      <c r="B28" s="73"/>
      <c r="C28" s="19" t="s">
        <v>63</v>
      </c>
      <c r="D28" s="63" t="s">
        <v>150</v>
      </c>
      <c r="E28" s="64"/>
      <c r="F28" s="11" t="s">
        <v>226</v>
      </c>
      <c r="G28" s="12"/>
      <c r="H28" s="118" t="s">
        <v>243</v>
      </c>
      <c r="I28" s="113" t="s">
        <v>215</v>
      </c>
      <c r="L28" s="7">
        <v>4</v>
      </c>
      <c r="M28" s="2">
        <v>6</v>
      </c>
      <c r="Q28" s="7">
        <v>3</v>
      </c>
    </row>
    <row r="29" spans="1:17" ht="18.600000000000001" customHeight="1" thickBot="1">
      <c r="A29" s="76"/>
      <c r="B29" s="74"/>
      <c r="C29" s="41" t="s">
        <v>67</v>
      </c>
      <c r="D29" s="61" t="s">
        <v>151</v>
      </c>
      <c r="E29" s="62"/>
      <c r="F29" s="42" t="s">
        <v>218</v>
      </c>
      <c r="G29" s="41"/>
      <c r="H29" s="119" t="s">
        <v>227</v>
      </c>
      <c r="I29" s="114" t="s">
        <v>228</v>
      </c>
      <c r="L29" s="7">
        <v>9</v>
      </c>
      <c r="M29" s="2">
        <v>11</v>
      </c>
      <c r="Q29" s="7">
        <v>32</v>
      </c>
    </row>
    <row r="30" spans="1:17" ht="18.600000000000001" customHeight="1" thickTop="1">
      <c r="A30" s="76"/>
      <c r="B30" s="87" t="s">
        <v>39</v>
      </c>
      <c r="C30" s="18" t="s">
        <v>80</v>
      </c>
      <c r="D30" s="66" t="s">
        <v>148</v>
      </c>
      <c r="E30" s="67"/>
      <c r="F30" s="20" t="s">
        <v>236</v>
      </c>
      <c r="G30" s="18"/>
      <c r="H30" s="120" t="s">
        <v>244</v>
      </c>
      <c r="I30" s="115" t="s">
        <v>242</v>
      </c>
      <c r="L30" s="7">
        <v>27</v>
      </c>
      <c r="M30" s="2">
        <v>31</v>
      </c>
      <c r="Q30" s="7">
        <v>22</v>
      </c>
    </row>
    <row r="31" spans="1:17" ht="18.600000000000001" customHeight="1">
      <c r="A31" s="76"/>
      <c r="B31" s="87"/>
      <c r="C31" s="12" t="s">
        <v>81</v>
      </c>
      <c r="D31" s="63" t="s">
        <v>149</v>
      </c>
      <c r="E31" s="64"/>
      <c r="F31" s="11" t="s">
        <v>221</v>
      </c>
      <c r="G31" s="12"/>
      <c r="H31" s="118" t="s">
        <v>230</v>
      </c>
      <c r="I31" s="113" t="s">
        <v>231</v>
      </c>
      <c r="L31" s="7">
        <v>7</v>
      </c>
      <c r="M31" s="2">
        <v>29</v>
      </c>
      <c r="Q31" s="7">
        <v>12</v>
      </c>
    </row>
    <row r="32" spans="1:17" ht="18.600000000000001" customHeight="1">
      <c r="A32" s="76"/>
      <c r="B32" s="87"/>
      <c r="C32" s="19" t="s">
        <v>63</v>
      </c>
      <c r="D32" s="63" t="s">
        <v>150</v>
      </c>
      <c r="E32" s="64"/>
      <c r="F32" s="11" t="s">
        <v>225</v>
      </c>
      <c r="G32" s="12"/>
      <c r="H32" s="118" t="s">
        <v>242</v>
      </c>
      <c r="I32" s="113" t="s">
        <v>244</v>
      </c>
      <c r="L32" s="7">
        <v>15</v>
      </c>
      <c r="M32" s="2">
        <v>22</v>
      </c>
      <c r="Q32" s="7">
        <v>31</v>
      </c>
    </row>
    <row r="33" spans="1:17" ht="18.600000000000001" customHeight="1" thickBot="1">
      <c r="A33" s="77"/>
      <c r="B33" s="88"/>
      <c r="C33" s="14" t="s">
        <v>113</v>
      </c>
      <c r="D33" s="81" t="s">
        <v>151</v>
      </c>
      <c r="E33" s="70"/>
      <c r="F33" s="13" t="s">
        <v>231</v>
      </c>
      <c r="G33" s="14"/>
      <c r="H33" s="121" t="s">
        <v>248</v>
      </c>
      <c r="I33" s="116" t="s">
        <v>221</v>
      </c>
      <c r="L33" s="7">
        <v>12</v>
      </c>
      <c r="M33" s="2">
        <v>26</v>
      </c>
      <c r="Q33" s="7">
        <v>7</v>
      </c>
    </row>
    <row r="34" spans="1:17" ht="18.600000000000001" customHeight="1">
      <c r="A34" s="99" t="s">
        <v>140</v>
      </c>
      <c r="B34" s="83" t="s">
        <v>52</v>
      </c>
      <c r="C34" s="10" t="s">
        <v>60</v>
      </c>
      <c r="D34" s="71" t="s">
        <v>148</v>
      </c>
      <c r="E34" s="60"/>
      <c r="F34" s="9" t="s">
        <v>222</v>
      </c>
      <c r="G34" s="10"/>
      <c r="H34" s="117" t="s">
        <v>248</v>
      </c>
      <c r="I34" s="112" t="s">
        <v>229</v>
      </c>
      <c r="L34" s="7">
        <v>8</v>
      </c>
      <c r="M34" s="2">
        <v>26</v>
      </c>
      <c r="Q34" s="7">
        <v>14</v>
      </c>
    </row>
    <row r="35" spans="1:17" ht="18.600000000000001" customHeight="1">
      <c r="A35" s="100"/>
      <c r="B35" s="73"/>
      <c r="C35" s="12" t="s">
        <v>61</v>
      </c>
      <c r="D35" s="63" t="s">
        <v>149</v>
      </c>
      <c r="E35" s="64"/>
      <c r="F35" s="11" t="s">
        <v>214</v>
      </c>
      <c r="G35" s="12"/>
      <c r="H35" s="118" t="s">
        <v>232</v>
      </c>
      <c r="I35" s="113" t="s">
        <v>234</v>
      </c>
      <c r="L35" s="7">
        <v>23</v>
      </c>
      <c r="M35" s="2">
        <v>17</v>
      </c>
      <c r="Q35" s="7">
        <v>28</v>
      </c>
    </row>
    <row r="36" spans="1:17" ht="18.600000000000001" customHeight="1">
      <c r="A36" s="100"/>
      <c r="B36" s="73"/>
      <c r="C36" s="19" t="s">
        <v>108</v>
      </c>
      <c r="D36" s="63" t="s">
        <v>150</v>
      </c>
      <c r="E36" s="64"/>
      <c r="F36" s="11" t="s">
        <v>229</v>
      </c>
      <c r="G36" s="12"/>
      <c r="H36" s="118" t="s">
        <v>246</v>
      </c>
      <c r="I36" s="113" t="s">
        <v>248</v>
      </c>
      <c r="L36" s="7">
        <v>14</v>
      </c>
      <c r="M36" s="2">
        <v>25</v>
      </c>
      <c r="Q36" s="7">
        <v>26</v>
      </c>
    </row>
    <row r="37" spans="1:17" ht="18.600000000000001" customHeight="1" thickBot="1">
      <c r="A37" s="100"/>
      <c r="B37" s="73"/>
      <c r="C37" s="19" t="s">
        <v>109</v>
      </c>
      <c r="D37" s="61" t="s">
        <v>151</v>
      </c>
      <c r="E37" s="62"/>
      <c r="F37" s="33" t="s">
        <v>225</v>
      </c>
      <c r="G37" s="19"/>
      <c r="H37" s="119" t="s">
        <v>234</v>
      </c>
      <c r="I37" s="114" t="s">
        <v>214</v>
      </c>
      <c r="L37" s="7">
        <v>15</v>
      </c>
      <c r="M37" s="2">
        <v>28</v>
      </c>
      <c r="Q37" s="7">
        <v>23</v>
      </c>
    </row>
    <row r="38" spans="1:17" ht="18.600000000000001" customHeight="1" thickTop="1">
      <c r="A38" s="100"/>
      <c r="B38" s="72" t="s">
        <v>39</v>
      </c>
      <c r="C38" s="44" t="s">
        <v>62</v>
      </c>
      <c r="D38" s="66" t="s">
        <v>148</v>
      </c>
      <c r="E38" s="67"/>
      <c r="F38" s="43" t="s">
        <v>218</v>
      </c>
      <c r="G38" s="44"/>
      <c r="H38" s="120" t="s">
        <v>236</v>
      </c>
      <c r="I38" s="115" t="s">
        <v>238</v>
      </c>
      <c r="L38" s="7">
        <v>9</v>
      </c>
      <c r="M38" s="2">
        <v>27</v>
      </c>
      <c r="Q38" s="7">
        <v>24</v>
      </c>
    </row>
    <row r="39" spans="1:17" ht="18.600000000000001" customHeight="1">
      <c r="A39" s="100"/>
      <c r="B39" s="73"/>
      <c r="C39" s="18" t="s">
        <v>110</v>
      </c>
      <c r="D39" s="63" t="s">
        <v>149</v>
      </c>
      <c r="E39" s="64"/>
      <c r="F39" s="11" t="s">
        <v>221</v>
      </c>
      <c r="G39" s="12"/>
      <c r="H39" s="118" t="s">
        <v>247</v>
      </c>
      <c r="I39" s="113" t="s">
        <v>216</v>
      </c>
      <c r="L39" s="7">
        <v>7</v>
      </c>
      <c r="M39" s="2">
        <v>13</v>
      </c>
      <c r="Q39" s="7">
        <v>20</v>
      </c>
    </row>
    <row r="40" spans="1:17" ht="18.600000000000001" customHeight="1">
      <c r="A40" s="100"/>
      <c r="B40" s="73"/>
      <c r="C40" s="12" t="s">
        <v>120</v>
      </c>
      <c r="D40" s="63" t="s">
        <v>150</v>
      </c>
      <c r="E40" s="64"/>
      <c r="F40" s="11" t="s">
        <v>220</v>
      </c>
      <c r="G40" s="12"/>
      <c r="H40" s="118" t="s">
        <v>238</v>
      </c>
      <c r="I40" s="113" t="s">
        <v>218</v>
      </c>
      <c r="L40" s="7">
        <v>19</v>
      </c>
      <c r="M40" s="2">
        <v>24</v>
      </c>
      <c r="Q40" s="7">
        <v>9</v>
      </c>
    </row>
    <row r="41" spans="1:17" ht="18.600000000000001" customHeight="1" thickBot="1">
      <c r="A41" s="100"/>
      <c r="B41" s="74"/>
      <c r="C41" s="45" t="s">
        <v>121</v>
      </c>
      <c r="D41" s="61" t="s">
        <v>151</v>
      </c>
      <c r="E41" s="62"/>
      <c r="F41" s="42" t="s">
        <v>216</v>
      </c>
      <c r="G41" s="41"/>
      <c r="H41" s="119" t="s">
        <v>242</v>
      </c>
      <c r="I41" s="114" t="s">
        <v>247</v>
      </c>
      <c r="L41" s="7">
        <v>20</v>
      </c>
      <c r="M41" s="2">
        <v>22</v>
      </c>
      <c r="Q41" s="7">
        <v>13</v>
      </c>
    </row>
    <row r="42" spans="1:17" ht="18.600000000000001" customHeight="1" thickTop="1">
      <c r="A42" s="100"/>
      <c r="B42" s="72" t="s">
        <v>135</v>
      </c>
      <c r="C42" s="44" t="s">
        <v>114</v>
      </c>
      <c r="D42" s="66" t="s">
        <v>148</v>
      </c>
      <c r="E42" s="67"/>
      <c r="F42" s="20" t="s">
        <v>219</v>
      </c>
      <c r="G42" s="18"/>
      <c r="H42" s="120" t="s">
        <v>237</v>
      </c>
      <c r="I42" s="115" t="s">
        <v>227</v>
      </c>
      <c r="L42" s="7">
        <v>2</v>
      </c>
      <c r="M42" s="2">
        <v>5</v>
      </c>
      <c r="Q42" s="7">
        <v>11</v>
      </c>
    </row>
    <row r="43" spans="1:17" ht="18.600000000000001" customHeight="1">
      <c r="A43" s="100"/>
      <c r="B43" s="73"/>
      <c r="C43" s="18" t="s">
        <v>58</v>
      </c>
      <c r="D43" s="63" t="s">
        <v>149</v>
      </c>
      <c r="E43" s="64"/>
      <c r="F43" s="20" t="s">
        <v>230</v>
      </c>
      <c r="G43" s="18"/>
      <c r="H43" s="118" t="s">
        <v>239</v>
      </c>
      <c r="I43" s="113" t="s">
        <v>215</v>
      </c>
      <c r="L43" s="7">
        <v>29</v>
      </c>
      <c r="M43" s="2">
        <v>18</v>
      </c>
      <c r="Q43" s="7">
        <v>3</v>
      </c>
    </row>
    <row r="44" spans="1:17" ht="18.600000000000001" customHeight="1">
      <c r="A44" s="100"/>
      <c r="B44" s="73"/>
      <c r="C44" s="12" t="s">
        <v>117</v>
      </c>
      <c r="D44" s="63" t="s">
        <v>150</v>
      </c>
      <c r="E44" s="64"/>
      <c r="F44" s="20" t="s">
        <v>227</v>
      </c>
      <c r="G44" s="18"/>
      <c r="H44" s="118" t="s">
        <v>244</v>
      </c>
      <c r="I44" s="113" t="s">
        <v>237</v>
      </c>
      <c r="L44" s="7">
        <v>11</v>
      </c>
      <c r="M44" s="2">
        <v>31</v>
      </c>
      <c r="Q44" s="7">
        <v>5</v>
      </c>
    </row>
    <row r="45" spans="1:17" ht="18.600000000000001" customHeight="1" thickBot="1">
      <c r="A45" s="101"/>
      <c r="B45" s="82"/>
      <c r="C45" s="19" t="s">
        <v>116</v>
      </c>
      <c r="D45" s="78" t="s">
        <v>151</v>
      </c>
      <c r="E45" s="79"/>
      <c r="F45" s="33" t="s">
        <v>215</v>
      </c>
      <c r="G45" s="19"/>
      <c r="H45" s="121" t="s">
        <v>224</v>
      </c>
      <c r="I45" s="116" t="s">
        <v>239</v>
      </c>
      <c r="L45" s="7">
        <v>3</v>
      </c>
      <c r="M45" s="2">
        <v>21</v>
      </c>
      <c r="Q45" s="7">
        <v>18</v>
      </c>
    </row>
    <row r="46" spans="1:17" ht="18.600000000000001" customHeight="1">
      <c r="A46" s="102" t="s">
        <v>141</v>
      </c>
      <c r="B46" s="83" t="s">
        <v>43</v>
      </c>
      <c r="C46" s="10" t="s">
        <v>59</v>
      </c>
      <c r="D46" s="66" t="s">
        <v>148</v>
      </c>
      <c r="E46" s="67"/>
      <c r="F46" s="9" t="s">
        <v>230</v>
      </c>
      <c r="G46" s="10"/>
      <c r="H46" s="117" t="s">
        <v>247</v>
      </c>
      <c r="I46" s="112" t="s">
        <v>234</v>
      </c>
      <c r="L46" s="7">
        <v>29</v>
      </c>
      <c r="M46" s="2">
        <v>13</v>
      </c>
      <c r="Q46" s="7">
        <v>28</v>
      </c>
    </row>
    <row r="47" spans="1:17" ht="18.600000000000001" customHeight="1">
      <c r="A47" s="102"/>
      <c r="B47" s="73"/>
      <c r="C47" s="18" t="s">
        <v>126</v>
      </c>
      <c r="D47" s="63" t="s">
        <v>149</v>
      </c>
      <c r="E47" s="64"/>
      <c r="F47" s="11" t="s">
        <v>231</v>
      </c>
      <c r="G47" s="12"/>
      <c r="H47" s="118" t="s">
        <v>240</v>
      </c>
      <c r="I47" s="113" t="s">
        <v>229</v>
      </c>
      <c r="L47" s="7">
        <v>12</v>
      </c>
      <c r="M47" s="2">
        <v>1</v>
      </c>
      <c r="Q47" s="7">
        <v>14</v>
      </c>
    </row>
    <row r="48" spans="1:17" ht="18.600000000000001" customHeight="1">
      <c r="A48" s="102"/>
      <c r="B48" s="73"/>
      <c r="C48" s="18" t="s">
        <v>63</v>
      </c>
      <c r="D48" s="63" t="s">
        <v>150</v>
      </c>
      <c r="E48" s="64"/>
      <c r="F48" s="11" t="s">
        <v>216</v>
      </c>
      <c r="G48" s="12"/>
      <c r="H48" s="118" t="s">
        <v>234</v>
      </c>
      <c r="I48" s="113" t="s">
        <v>247</v>
      </c>
      <c r="L48" s="7">
        <v>20</v>
      </c>
      <c r="M48" s="2">
        <v>28</v>
      </c>
      <c r="Q48" s="7">
        <v>13</v>
      </c>
    </row>
    <row r="49" spans="1:20" ht="18.600000000000001" customHeight="1" thickBot="1">
      <c r="A49" s="102"/>
      <c r="B49" s="73"/>
      <c r="C49" s="23" t="s">
        <v>67</v>
      </c>
      <c r="D49" s="78" t="s">
        <v>151</v>
      </c>
      <c r="E49" s="79"/>
      <c r="F49" s="33" t="s">
        <v>229</v>
      </c>
      <c r="G49" s="19"/>
      <c r="H49" s="119" t="s">
        <v>238</v>
      </c>
      <c r="I49" s="114" t="s">
        <v>240</v>
      </c>
      <c r="L49" s="7">
        <v>14</v>
      </c>
      <c r="M49" s="2">
        <v>24</v>
      </c>
      <c r="Q49" s="7">
        <v>1</v>
      </c>
    </row>
    <row r="50" spans="1:20" ht="18.600000000000001" customHeight="1" thickTop="1">
      <c r="A50" s="102"/>
      <c r="B50" s="72" t="s">
        <v>31</v>
      </c>
      <c r="C50" s="44" t="s">
        <v>59</v>
      </c>
      <c r="D50" s="111" t="s">
        <v>148</v>
      </c>
      <c r="E50" s="65"/>
      <c r="F50" s="43" t="s">
        <v>224</v>
      </c>
      <c r="G50" s="44"/>
      <c r="H50" s="120" t="s">
        <v>233</v>
      </c>
      <c r="I50" s="115" t="s">
        <v>217</v>
      </c>
      <c r="L50" s="7">
        <v>21</v>
      </c>
      <c r="M50" s="2">
        <v>10</v>
      </c>
      <c r="Q50" s="7">
        <v>16</v>
      </c>
    </row>
    <row r="51" spans="1:20" ht="18.600000000000001" customHeight="1">
      <c r="A51" s="102"/>
      <c r="B51" s="73"/>
      <c r="C51" s="18" t="s">
        <v>127</v>
      </c>
      <c r="D51" s="63" t="s">
        <v>149</v>
      </c>
      <c r="E51" s="64"/>
      <c r="F51" s="11" t="s">
        <v>235</v>
      </c>
      <c r="G51" s="12"/>
      <c r="H51" s="118" t="s">
        <v>243</v>
      </c>
      <c r="I51" s="113" t="s">
        <v>219</v>
      </c>
      <c r="L51" s="7">
        <v>30</v>
      </c>
      <c r="M51" s="2">
        <v>6</v>
      </c>
      <c r="Q51" s="7">
        <v>2</v>
      </c>
    </row>
    <row r="52" spans="1:20" ht="18.600000000000001" customHeight="1">
      <c r="A52" s="102"/>
      <c r="B52" s="73"/>
      <c r="C52" s="18" t="s">
        <v>63</v>
      </c>
      <c r="D52" s="63" t="s">
        <v>150</v>
      </c>
      <c r="E52" s="64"/>
      <c r="F52" s="11" t="s">
        <v>217</v>
      </c>
      <c r="G52" s="12"/>
      <c r="H52" s="118" t="s">
        <v>226</v>
      </c>
      <c r="I52" s="113" t="s">
        <v>224</v>
      </c>
      <c r="L52" s="7">
        <v>16</v>
      </c>
      <c r="M52" s="2">
        <v>4</v>
      </c>
      <c r="Q52" s="7">
        <v>21</v>
      </c>
    </row>
    <row r="53" spans="1:20" ht="18.600000000000001" customHeight="1" thickBot="1">
      <c r="A53" s="102"/>
      <c r="B53" s="74"/>
      <c r="C53" s="45" t="s">
        <v>134</v>
      </c>
      <c r="D53" s="61" t="s">
        <v>151</v>
      </c>
      <c r="E53" s="62"/>
      <c r="F53" s="42" t="s">
        <v>219</v>
      </c>
      <c r="G53" s="41"/>
      <c r="H53" s="119" t="s">
        <v>228</v>
      </c>
      <c r="I53" s="114" t="s">
        <v>235</v>
      </c>
      <c r="L53" s="7">
        <v>2</v>
      </c>
      <c r="M53" s="2">
        <v>32</v>
      </c>
      <c r="Q53" s="7">
        <v>30</v>
      </c>
    </row>
    <row r="54" spans="1:20" ht="18.600000000000001" customHeight="1" thickTop="1">
      <c r="A54" s="100"/>
      <c r="B54" s="73" t="s">
        <v>147</v>
      </c>
      <c r="C54" s="18" t="s">
        <v>59</v>
      </c>
      <c r="D54" s="71" t="s">
        <v>148</v>
      </c>
      <c r="E54" s="60"/>
      <c r="F54" s="20" t="s">
        <v>220</v>
      </c>
      <c r="G54" s="18"/>
      <c r="H54" s="120" t="s">
        <v>246</v>
      </c>
      <c r="I54" s="115" t="s">
        <v>221</v>
      </c>
      <c r="L54" s="7">
        <v>19</v>
      </c>
      <c r="M54" s="2">
        <v>25</v>
      </c>
      <c r="Q54" s="7">
        <v>7</v>
      </c>
    </row>
    <row r="55" spans="1:20" ht="18.600000000000001" customHeight="1">
      <c r="A55" s="100"/>
      <c r="B55" s="73"/>
      <c r="C55" s="18" t="s">
        <v>58</v>
      </c>
      <c r="D55" s="63" t="s">
        <v>149</v>
      </c>
      <c r="E55" s="64"/>
      <c r="F55" s="11" t="s">
        <v>237</v>
      </c>
      <c r="G55" s="12"/>
      <c r="H55" s="118" t="s">
        <v>245</v>
      </c>
      <c r="I55" s="113" t="s">
        <v>236</v>
      </c>
      <c r="L55" s="7">
        <v>5</v>
      </c>
      <c r="M55" s="2">
        <v>34</v>
      </c>
      <c r="Q55" s="7">
        <v>27</v>
      </c>
    </row>
    <row r="56" spans="1:20" ht="18.600000000000001" customHeight="1">
      <c r="A56" s="100"/>
      <c r="B56" s="73"/>
      <c r="C56" s="18" t="s">
        <v>63</v>
      </c>
      <c r="D56" s="63" t="s">
        <v>150</v>
      </c>
      <c r="E56" s="64"/>
      <c r="F56" s="11" t="s">
        <v>221</v>
      </c>
      <c r="G56" s="12"/>
      <c r="H56" s="118" t="s">
        <v>239</v>
      </c>
      <c r="I56" s="113" t="s">
        <v>246</v>
      </c>
      <c r="L56" s="7">
        <v>7</v>
      </c>
      <c r="M56" s="2">
        <v>18</v>
      </c>
      <c r="Q56" s="7">
        <v>25</v>
      </c>
    </row>
    <row r="57" spans="1:20" ht="18.600000000000001" customHeight="1" thickBot="1">
      <c r="A57" s="101"/>
      <c r="B57" s="82"/>
      <c r="C57" s="48" t="s">
        <v>67</v>
      </c>
      <c r="D57" s="81" t="s">
        <v>151</v>
      </c>
      <c r="E57" s="70"/>
      <c r="F57" s="13" t="s">
        <v>227</v>
      </c>
      <c r="G57" s="14"/>
      <c r="H57" s="121" t="s">
        <v>236</v>
      </c>
      <c r="I57" s="116" t="s">
        <v>237</v>
      </c>
      <c r="L57" s="7">
        <v>11</v>
      </c>
      <c r="M57" s="2">
        <v>27</v>
      </c>
      <c r="Q57" s="7">
        <v>5</v>
      </c>
    </row>
    <row r="58" spans="1:20" ht="13.5" customHeight="1">
      <c r="A58" s="5"/>
      <c r="B58" s="21"/>
      <c r="C58" s="5"/>
      <c r="D58" s="109"/>
      <c r="E58" s="109"/>
      <c r="F58" s="5"/>
      <c r="G58" s="5"/>
      <c r="H58" s="5"/>
      <c r="I58" s="3"/>
      <c r="J58" s="1"/>
      <c r="K58" s="1"/>
      <c r="L58" s="1"/>
      <c r="M58" s="1"/>
    </row>
    <row r="59" spans="1:20" ht="25.5" customHeight="1">
      <c r="A59" s="5"/>
      <c r="B59" s="21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20" ht="14.25" customHeight="1">
      <c r="A60" s="5"/>
      <c r="B60" s="21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20" ht="36" customHeight="1">
      <c r="A61" s="34"/>
      <c r="B61" s="21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20" ht="13.5" customHeight="1">
      <c r="A62" s="34"/>
      <c r="B62" s="21"/>
      <c r="C62" s="5"/>
      <c r="D62" s="5"/>
      <c r="E62" s="5"/>
      <c r="F62" s="5"/>
      <c r="G62" s="5"/>
      <c r="H62" s="5"/>
      <c r="I62" s="3"/>
      <c r="J62" s="1"/>
      <c r="K62" s="1"/>
      <c r="L62" s="1"/>
      <c r="M62" s="1"/>
    </row>
    <row r="63" spans="1:20" ht="13.5" customHeight="1">
      <c r="A63" s="5"/>
      <c r="B63" s="21"/>
      <c r="C63" s="5"/>
      <c r="D63" s="5"/>
      <c r="E63" s="5"/>
      <c r="F63" s="5"/>
      <c r="G63" s="5"/>
      <c r="H63" s="5"/>
      <c r="I63" s="3"/>
      <c r="J63" s="1"/>
      <c r="K63" s="1"/>
      <c r="L63" s="1"/>
      <c r="T63" s="1"/>
    </row>
    <row r="64" spans="1:20" ht="13.5" customHeight="1">
      <c r="A64" s="5"/>
      <c r="B64" s="21"/>
      <c r="C64" s="5"/>
      <c r="D64" s="5"/>
      <c r="E64" s="5"/>
      <c r="F64" s="5"/>
      <c r="G64" s="5"/>
      <c r="H64" s="5"/>
      <c r="I64" s="3"/>
      <c r="J64" s="1"/>
      <c r="K64" s="1"/>
      <c r="L64" s="1"/>
      <c r="T64" s="1"/>
    </row>
    <row r="65" spans="1:21" ht="13.5" customHeight="1">
      <c r="A65" s="5"/>
      <c r="B65" s="21"/>
      <c r="C65" s="5"/>
      <c r="D65" s="5"/>
      <c r="E65" s="5"/>
      <c r="F65" s="5"/>
      <c r="G65" s="5"/>
      <c r="H65" s="5"/>
      <c r="I65" s="3"/>
      <c r="J65" s="1"/>
      <c r="K65" s="1"/>
      <c r="L65" s="1"/>
      <c r="T65" s="1"/>
    </row>
    <row r="66" spans="1:21" ht="13.5" customHeight="1">
      <c r="A66" s="5"/>
      <c r="B66" s="21"/>
      <c r="C66" s="5"/>
      <c r="D66" s="5"/>
      <c r="E66" s="5"/>
      <c r="F66" s="5"/>
      <c r="G66" s="5"/>
      <c r="H66" s="5"/>
      <c r="I66" s="3"/>
      <c r="J66" s="1"/>
      <c r="K66" s="1"/>
      <c r="L66" s="1"/>
      <c r="T66" s="1"/>
    </row>
    <row r="67" spans="1:21" ht="13.5" customHeight="1">
      <c r="A67" s="5"/>
      <c r="B67" s="21"/>
      <c r="C67" s="5"/>
      <c r="D67" s="5"/>
      <c r="E67" s="5"/>
      <c r="F67" s="5"/>
      <c r="G67" s="5"/>
      <c r="H67" s="5"/>
      <c r="I67" s="3"/>
      <c r="T67" s="5"/>
      <c r="U67" s="3"/>
    </row>
    <row r="68" spans="1:21" ht="13.5" customHeight="1">
      <c r="A68" s="5"/>
      <c r="B68" s="21"/>
      <c r="C68" s="5"/>
      <c r="D68" s="5"/>
      <c r="E68" s="5"/>
      <c r="F68" s="5"/>
      <c r="G68" s="5"/>
      <c r="H68" s="5"/>
      <c r="I68" s="3"/>
      <c r="L68" s="25"/>
      <c r="T68" s="5"/>
      <c r="U68" s="5"/>
    </row>
    <row r="69" spans="1:21" ht="13.5" customHeight="1">
      <c r="A69" s="5"/>
      <c r="B69" s="21"/>
      <c r="C69" s="5"/>
      <c r="D69" s="5"/>
      <c r="E69" s="5"/>
      <c r="F69" s="5"/>
      <c r="G69" s="5"/>
      <c r="H69" s="5"/>
      <c r="I69" s="3"/>
      <c r="L69" s="25"/>
      <c r="T69" s="5"/>
      <c r="U69" s="5"/>
    </row>
    <row r="70" spans="1:21" ht="13.5" customHeight="1">
      <c r="A70" s="5"/>
      <c r="B70" s="21"/>
      <c r="C70" s="5"/>
      <c r="D70" s="5"/>
      <c r="E70" s="5"/>
      <c r="F70" s="5"/>
      <c r="G70" s="5"/>
      <c r="H70" s="5"/>
      <c r="I70" s="3"/>
      <c r="L70" s="25"/>
      <c r="T70" s="28"/>
      <c r="U70" s="21"/>
    </row>
    <row r="71" spans="1:21" ht="13.5" customHeight="1">
      <c r="A71" s="5"/>
      <c r="B71" s="21"/>
      <c r="C71" s="5"/>
      <c r="D71" s="5"/>
      <c r="E71" s="5"/>
      <c r="F71" s="5"/>
      <c r="G71" s="5"/>
      <c r="H71" s="5"/>
      <c r="I71" s="3"/>
      <c r="L71" s="25"/>
      <c r="T71" s="40"/>
      <c r="U71" s="40"/>
    </row>
    <row r="72" spans="1:21" ht="13.5" customHeight="1">
      <c r="A72" s="5"/>
      <c r="B72" s="21"/>
      <c r="C72" s="5"/>
      <c r="D72" s="5"/>
      <c r="E72" s="5"/>
      <c r="F72" s="5"/>
      <c r="G72" s="5"/>
      <c r="H72" s="5"/>
      <c r="I72" s="3"/>
      <c r="L72" s="25"/>
      <c r="T72" s="40"/>
      <c r="U72" s="40"/>
    </row>
    <row r="73" spans="1:21" ht="13.5" customHeight="1">
      <c r="A73" s="5"/>
      <c r="B73" s="21"/>
      <c r="C73" s="5"/>
      <c r="D73" s="5"/>
      <c r="E73" s="5"/>
      <c r="F73" s="5"/>
      <c r="G73" s="5"/>
      <c r="H73" s="5"/>
      <c r="I73" s="3"/>
      <c r="J73" s="27"/>
      <c r="K73" s="27"/>
      <c r="L73" s="27"/>
      <c r="T73" s="40"/>
      <c r="U73" s="40"/>
    </row>
    <row r="74" spans="1:21" ht="13.5" customHeight="1">
      <c r="A74" s="5"/>
      <c r="B74" s="21"/>
      <c r="C74" s="5"/>
      <c r="D74" s="5"/>
      <c r="E74" s="5"/>
      <c r="F74" s="5"/>
      <c r="G74" s="5"/>
      <c r="H74" s="5"/>
      <c r="I74" s="3"/>
      <c r="J74" s="27"/>
      <c r="K74" s="27"/>
      <c r="L74" s="27"/>
      <c r="T74" s="40"/>
      <c r="U74" s="40"/>
    </row>
    <row r="75" spans="1:21" ht="13.5" customHeight="1">
      <c r="A75" s="5"/>
      <c r="B75" s="21"/>
      <c r="C75" s="5"/>
      <c r="D75" s="5"/>
      <c r="E75" s="5"/>
      <c r="F75" s="5"/>
      <c r="G75" s="5"/>
      <c r="H75" s="5"/>
      <c r="I75" s="3"/>
      <c r="J75" s="27"/>
      <c r="K75" s="27"/>
      <c r="L75" s="27"/>
      <c r="T75" s="40"/>
      <c r="U75" s="40"/>
    </row>
    <row r="76" spans="1:21" ht="13.5" customHeight="1">
      <c r="A76" s="5"/>
      <c r="B76" s="21"/>
      <c r="C76" s="5"/>
      <c r="D76" s="5"/>
      <c r="E76" s="5"/>
      <c r="F76" s="5"/>
      <c r="G76" s="5"/>
      <c r="H76" s="5"/>
      <c r="I76" s="3"/>
      <c r="J76" s="27"/>
      <c r="K76" s="27"/>
      <c r="L76" s="27"/>
      <c r="T76" s="40"/>
      <c r="U76" s="40"/>
    </row>
    <row r="77" spans="1:21" ht="13.5" customHeight="1">
      <c r="A77" s="5"/>
      <c r="B77" s="21"/>
      <c r="C77" s="5"/>
      <c r="D77" s="5"/>
      <c r="E77" s="5"/>
      <c r="F77" s="5"/>
      <c r="G77" s="5"/>
      <c r="H77" s="5"/>
      <c r="I77" s="3"/>
      <c r="J77" s="27"/>
      <c r="K77" s="27"/>
      <c r="L77" s="27"/>
      <c r="T77" s="40"/>
      <c r="U77" s="40"/>
    </row>
    <row r="78" spans="1:21" ht="13.5" customHeight="1">
      <c r="A78" s="5"/>
      <c r="B78" s="21"/>
      <c r="C78" s="5"/>
      <c r="D78" s="5"/>
      <c r="E78" s="5"/>
      <c r="F78" s="5"/>
      <c r="G78" s="5"/>
      <c r="H78" s="5"/>
      <c r="I78" s="3"/>
      <c r="J78" s="27"/>
      <c r="K78" s="27"/>
      <c r="L78" s="27"/>
      <c r="T78" s="40"/>
      <c r="U78" s="40"/>
    </row>
    <row r="79" spans="1:21" ht="13.5" customHeight="1">
      <c r="A79" s="5"/>
      <c r="B79" s="21"/>
      <c r="C79" s="5"/>
      <c r="D79" s="5"/>
      <c r="E79" s="5"/>
      <c r="F79" s="5"/>
      <c r="G79" s="5"/>
      <c r="H79" s="5"/>
      <c r="I79" s="3"/>
      <c r="J79" s="27"/>
      <c r="K79" s="27"/>
      <c r="L79" s="27"/>
      <c r="T79" s="40"/>
      <c r="U79" s="40"/>
    </row>
    <row r="80" spans="1:21" ht="13.5" customHeight="1">
      <c r="A80" s="5"/>
      <c r="B80" s="21"/>
      <c r="C80" s="5"/>
      <c r="D80" s="5"/>
      <c r="E80" s="5"/>
      <c r="F80" s="5"/>
      <c r="G80" s="5"/>
      <c r="H80" s="5"/>
      <c r="I80" s="3"/>
      <c r="J80" s="27"/>
      <c r="K80" s="27"/>
      <c r="L80" s="27"/>
      <c r="T80" s="40"/>
      <c r="U80" s="40"/>
    </row>
    <row r="81" spans="1:21" ht="13.5" customHeight="1">
      <c r="A81" s="5"/>
      <c r="B81" s="21"/>
      <c r="C81" s="5"/>
      <c r="D81" s="5"/>
      <c r="E81" s="5"/>
      <c r="F81" s="5"/>
      <c r="G81" s="5"/>
      <c r="H81" s="5"/>
      <c r="I81" s="3"/>
      <c r="J81" s="27"/>
      <c r="K81" s="27"/>
      <c r="L81" s="27"/>
      <c r="T81" s="40"/>
      <c r="U81" s="40"/>
    </row>
    <row r="82" spans="1:21" ht="13.5" customHeight="1">
      <c r="A82" s="5"/>
      <c r="B82" s="21"/>
      <c r="C82" s="5"/>
      <c r="D82" s="5"/>
      <c r="E82" s="5"/>
      <c r="F82" s="5"/>
      <c r="G82" s="5"/>
      <c r="H82" s="5"/>
      <c r="I82" s="3"/>
      <c r="J82" s="27"/>
      <c r="K82" s="27"/>
      <c r="L82" s="27"/>
      <c r="T82" s="40"/>
      <c r="U82" s="40"/>
    </row>
    <row r="83" spans="1:21" ht="13.5" customHeight="1">
      <c r="A83" s="5"/>
      <c r="B83" s="21"/>
      <c r="C83" s="5"/>
      <c r="D83" s="5"/>
      <c r="E83" s="5"/>
      <c r="F83" s="5"/>
      <c r="G83" s="5"/>
      <c r="H83" s="5"/>
      <c r="I83" s="3"/>
      <c r="J83" s="27"/>
      <c r="K83" s="27"/>
      <c r="L83" s="27"/>
      <c r="T83" s="40"/>
      <c r="U83" s="40"/>
    </row>
    <row r="84" spans="1:21" ht="13.5" customHeight="1">
      <c r="A84" s="5"/>
      <c r="B84" s="21"/>
      <c r="C84" s="5"/>
      <c r="D84" s="5"/>
      <c r="E84" s="5"/>
      <c r="F84" s="5"/>
      <c r="G84" s="5"/>
      <c r="H84" s="5"/>
      <c r="I84" s="3"/>
      <c r="J84" s="27"/>
      <c r="K84" s="27"/>
      <c r="L84" s="27"/>
      <c r="T84" s="40"/>
      <c r="U84" s="40"/>
    </row>
    <row r="85" spans="1:21" ht="13.5" customHeight="1">
      <c r="A85" s="5"/>
      <c r="B85" s="21"/>
      <c r="C85" s="5"/>
      <c r="D85" s="5"/>
      <c r="E85" s="5"/>
      <c r="F85" s="5"/>
      <c r="G85" s="5"/>
      <c r="H85" s="5"/>
      <c r="I85" s="3"/>
      <c r="J85" s="27"/>
      <c r="K85" s="27"/>
      <c r="L85" s="27"/>
      <c r="T85" s="40"/>
      <c r="U85" s="40"/>
    </row>
    <row r="86" spans="1:21" ht="13.5" customHeight="1">
      <c r="A86" s="5"/>
      <c r="B86" s="21"/>
      <c r="C86" s="5"/>
      <c r="D86" s="5"/>
      <c r="E86" s="5"/>
      <c r="F86" s="5"/>
      <c r="G86" s="5"/>
      <c r="H86" s="5"/>
      <c r="I86" s="3"/>
      <c r="J86" s="27"/>
      <c r="K86" s="27"/>
      <c r="L86" s="27"/>
      <c r="T86" s="40"/>
      <c r="U86" s="40"/>
    </row>
    <row r="87" spans="1:21" ht="13.5" customHeight="1">
      <c r="A87" s="5"/>
      <c r="B87" s="21"/>
      <c r="C87" s="5"/>
      <c r="D87" s="5"/>
      <c r="E87" s="5"/>
      <c r="F87" s="5"/>
      <c r="G87" s="5"/>
      <c r="H87" s="5"/>
      <c r="I87" s="3"/>
      <c r="J87" s="27"/>
      <c r="K87" s="27"/>
      <c r="L87" s="27"/>
      <c r="T87" s="40"/>
      <c r="U87" s="40"/>
    </row>
    <row r="88" spans="1:21" ht="13.5" customHeight="1">
      <c r="A88" s="5"/>
      <c r="B88" s="21"/>
      <c r="C88" s="5"/>
      <c r="D88" s="5"/>
      <c r="E88" s="5"/>
      <c r="F88" s="5"/>
      <c r="G88" s="5"/>
      <c r="H88" s="5"/>
      <c r="I88" s="3"/>
      <c r="J88" s="27"/>
      <c r="K88" s="27"/>
      <c r="L88" s="27"/>
      <c r="T88" s="40"/>
      <c r="U88" s="40"/>
    </row>
    <row r="89" spans="1:21" ht="13.5" customHeight="1">
      <c r="A89" s="5"/>
      <c r="B89" s="21"/>
      <c r="C89" s="5"/>
      <c r="D89" s="5"/>
      <c r="E89" s="5"/>
      <c r="F89" s="5"/>
      <c r="G89" s="5"/>
      <c r="H89" s="5"/>
      <c r="I89" s="3"/>
      <c r="J89" s="27"/>
      <c r="K89" s="27"/>
      <c r="L89" s="27"/>
      <c r="T89" s="40"/>
      <c r="U89" s="40"/>
    </row>
    <row r="90" spans="1:21" ht="13.5" customHeight="1">
      <c r="A90" s="5"/>
      <c r="B90" s="21"/>
      <c r="C90" s="5"/>
      <c r="D90" s="5"/>
      <c r="E90" s="5"/>
      <c r="F90" s="5"/>
      <c r="G90" s="5"/>
      <c r="H90" s="5"/>
      <c r="I90" s="3"/>
      <c r="J90" s="27"/>
      <c r="K90" s="27"/>
      <c r="L90" s="27"/>
      <c r="T90" s="40"/>
      <c r="U90" s="40"/>
    </row>
    <row r="91" spans="1:21" ht="13.5" customHeight="1">
      <c r="A91" s="5"/>
      <c r="B91" s="21"/>
      <c r="C91" s="5"/>
      <c r="D91" s="5"/>
      <c r="E91" s="5"/>
      <c r="F91" s="5"/>
      <c r="G91" s="5"/>
      <c r="H91" s="5"/>
      <c r="I91" s="3"/>
      <c r="J91" s="27"/>
      <c r="K91" s="27"/>
      <c r="L91" s="27"/>
      <c r="T91" s="40"/>
      <c r="U91" s="40"/>
    </row>
    <row r="92" spans="1:21" ht="13.5" customHeight="1">
      <c r="A92" s="5"/>
      <c r="B92" s="21"/>
      <c r="C92" s="5"/>
      <c r="D92" s="5"/>
      <c r="E92" s="5"/>
      <c r="F92" s="5"/>
      <c r="G92" s="5"/>
      <c r="H92" s="5"/>
      <c r="I92" s="3"/>
      <c r="J92" s="27"/>
      <c r="K92" s="27"/>
      <c r="L92" s="27"/>
      <c r="T92" s="40"/>
      <c r="U92" s="40"/>
    </row>
    <row r="93" spans="1:21" ht="21" customHeight="1" thickBot="1">
      <c r="A93" s="34" t="s">
        <v>12</v>
      </c>
      <c r="B93" s="3"/>
      <c r="C93" s="3"/>
      <c r="D93" s="3"/>
      <c r="E93" s="3"/>
      <c r="F93" s="3"/>
      <c r="G93" s="3"/>
      <c r="H93" s="3"/>
      <c r="I93" s="3"/>
      <c r="J93" s="1"/>
      <c r="K93" s="1"/>
      <c r="L93" s="1"/>
      <c r="M93" s="1"/>
    </row>
    <row r="94" spans="1:21" ht="18" customHeight="1" thickBot="1">
      <c r="A94" s="15" t="s">
        <v>7</v>
      </c>
      <c r="B94" s="22" t="s">
        <v>8</v>
      </c>
      <c r="C94" s="17" t="s">
        <v>57</v>
      </c>
      <c r="D94" s="90" t="s">
        <v>9</v>
      </c>
      <c r="E94" s="97"/>
      <c r="F94" s="96" t="s">
        <v>10</v>
      </c>
      <c r="G94" s="95"/>
      <c r="H94" s="97"/>
      <c r="I94" s="125" t="s">
        <v>11</v>
      </c>
    </row>
    <row r="95" spans="1:21" ht="18" customHeight="1">
      <c r="A95" s="75" t="s">
        <v>142</v>
      </c>
      <c r="B95" s="107" t="s">
        <v>152</v>
      </c>
      <c r="C95" s="10">
        <v>1</v>
      </c>
      <c r="D95" s="94" t="s">
        <v>153</v>
      </c>
      <c r="E95" s="68"/>
      <c r="F95" s="9" t="s">
        <v>155</v>
      </c>
      <c r="G95" s="10"/>
      <c r="H95" s="131" t="s">
        <v>14</v>
      </c>
      <c r="I95" s="126" t="s">
        <v>154</v>
      </c>
    </row>
    <row r="96" spans="1:21" ht="18" customHeight="1" thickBot="1">
      <c r="A96" s="106"/>
      <c r="B96" s="108"/>
      <c r="C96" s="23">
        <v>2</v>
      </c>
      <c r="D96" s="98" t="s">
        <v>156</v>
      </c>
      <c r="E96" s="69"/>
      <c r="F96" s="13" t="s">
        <v>17</v>
      </c>
      <c r="G96" s="14"/>
      <c r="H96" s="132" t="s">
        <v>15</v>
      </c>
      <c r="I96" s="127" t="s">
        <v>249</v>
      </c>
    </row>
    <row r="97" spans="1:11" ht="21" customHeight="1">
      <c r="A97" s="99" t="s">
        <v>143</v>
      </c>
      <c r="B97" s="83" t="s">
        <v>147</v>
      </c>
      <c r="C97" s="10" t="s">
        <v>64</v>
      </c>
      <c r="D97" s="94" t="s">
        <v>122</v>
      </c>
      <c r="E97" s="68"/>
      <c r="F97" s="9" t="s">
        <v>22</v>
      </c>
      <c r="G97" s="10"/>
      <c r="H97" s="131" t="s">
        <v>157</v>
      </c>
      <c r="I97" s="126" t="s">
        <v>18</v>
      </c>
    </row>
    <row r="98" spans="1:11" ht="21" customHeight="1">
      <c r="A98" s="100"/>
      <c r="B98" s="73"/>
      <c r="C98" s="12" t="s">
        <v>86</v>
      </c>
      <c r="D98" s="93" t="s">
        <v>123</v>
      </c>
      <c r="E98" s="84"/>
      <c r="F98" s="11" t="s">
        <v>71</v>
      </c>
      <c r="G98" s="12"/>
      <c r="H98" s="133" t="s">
        <v>128</v>
      </c>
      <c r="I98" s="128" t="s">
        <v>19</v>
      </c>
    </row>
    <row r="99" spans="1:11" ht="21" customHeight="1">
      <c r="A99" s="100"/>
      <c r="B99" s="73"/>
      <c r="C99" s="12" t="s">
        <v>87</v>
      </c>
      <c r="D99" s="93" t="s">
        <v>124</v>
      </c>
      <c r="E99" s="84"/>
      <c r="F99" s="11" t="s">
        <v>24</v>
      </c>
      <c r="G99" s="12"/>
      <c r="H99" s="133" t="s">
        <v>16</v>
      </c>
      <c r="I99" s="128" t="s">
        <v>20</v>
      </c>
    </row>
    <row r="100" spans="1:11" ht="21" customHeight="1" thickBot="1">
      <c r="A100" s="100"/>
      <c r="B100" s="74"/>
      <c r="C100" s="41" t="s">
        <v>88</v>
      </c>
      <c r="D100" s="110" t="s">
        <v>125</v>
      </c>
      <c r="E100" s="85"/>
      <c r="F100" s="42" t="s">
        <v>94</v>
      </c>
      <c r="G100" s="41"/>
      <c r="H100" s="134" t="s">
        <v>93</v>
      </c>
      <c r="I100" s="129" t="s">
        <v>21</v>
      </c>
    </row>
    <row r="101" spans="1:11" ht="21" customHeight="1" thickTop="1">
      <c r="A101" s="100"/>
      <c r="B101" s="72" t="s">
        <v>189</v>
      </c>
      <c r="C101" s="23" t="s">
        <v>89</v>
      </c>
      <c r="D101" s="105" t="s">
        <v>122</v>
      </c>
      <c r="E101" s="86"/>
      <c r="F101" s="32" t="s">
        <v>96</v>
      </c>
      <c r="G101" s="23"/>
      <c r="H101" s="135" t="s">
        <v>95</v>
      </c>
      <c r="I101" s="130" t="s">
        <v>99</v>
      </c>
    </row>
    <row r="102" spans="1:11" ht="21" customHeight="1">
      <c r="A102" s="100"/>
      <c r="B102" s="73"/>
      <c r="C102" s="12" t="s">
        <v>90</v>
      </c>
      <c r="D102" s="93" t="s">
        <v>123</v>
      </c>
      <c r="E102" s="84"/>
      <c r="F102" s="11" t="s">
        <v>72</v>
      </c>
      <c r="G102" s="12"/>
      <c r="H102" s="133" t="s">
        <v>70</v>
      </c>
      <c r="I102" s="128" t="s">
        <v>100</v>
      </c>
    </row>
    <row r="103" spans="1:11" ht="21" customHeight="1">
      <c r="A103" s="100"/>
      <c r="B103" s="73"/>
      <c r="C103" s="19" t="s">
        <v>91</v>
      </c>
      <c r="D103" s="93" t="s">
        <v>124</v>
      </c>
      <c r="E103" s="84"/>
      <c r="F103" s="33" t="s">
        <v>158</v>
      </c>
      <c r="G103" s="19"/>
      <c r="H103" s="133" t="s">
        <v>13</v>
      </c>
      <c r="I103" s="128" t="s">
        <v>47</v>
      </c>
    </row>
    <row r="104" spans="1:11" ht="21" customHeight="1" thickBot="1">
      <c r="A104" s="101"/>
      <c r="B104" s="82"/>
      <c r="C104" s="14" t="s">
        <v>92</v>
      </c>
      <c r="D104" s="98" t="s">
        <v>125</v>
      </c>
      <c r="E104" s="69"/>
      <c r="F104" s="13" t="s">
        <v>159</v>
      </c>
      <c r="G104" s="14"/>
      <c r="H104" s="132" t="s">
        <v>27</v>
      </c>
      <c r="I104" s="127" t="s">
        <v>29</v>
      </c>
    </row>
    <row r="105" spans="1:11" ht="21" customHeight="1">
      <c r="A105" s="99" t="s">
        <v>144</v>
      </c>
      <c r="B105" s="83" t="s">
        <v>189</v>
      </c>
      <c r="C105" s="10" t="s">
        <v>170</v>
      </c>
      <c r="D105" s="94"/>
      <c r="E105" s="68"/>
      <c r="F105" s="9" t="s">
        <v>28</v>
      </c>
      <c r="G105" s="10"/>
      <c r="H105" s="131" t="s">
        <v>46</v>
      </c>
      <c r="I105" s="126" t="s">
        <v>211</v>
      </c>
      <c r="J105" s="29" t="s">
        <v>68</v>
      </c>
      <c r="K105" s="29"/>
    </row>
    <row r="106" spans="1:11" ht="21" customHeight="1" thickBot="1">
      <c r="A106" s="100"/>
      <c r="B106" s="74"/>
      <c r="C106" s="19" t="s">
        <v>161</v>
      </c>
      <c r="D106" s="104"/>
      <c r="E106" s="103"/>
      <c r="F106" s="33" t="s">
        <v>23</v>
      </c>
      <c r="G106" s="19"/>
      <c r="H106" s="134" t="s">
        <v>30</v>
      </c>
      <c r="I106" s="129" t="s">
        <v>212</v>
      </c>
      <c r="J106" s="29" t="s">
        <v>69</v>
      </c>
      <c r="K106" s="29"/>
    </row>
    <row r="107" spans="1:11" ht="21" customHeight="1" thickTop="1">
      <c r="A107" s="100"/>
      <c r="B107" s="72" t="s">
        <v>188</v>
      </c>
      <c r="C107" s="44" t="s">
        <v>162</v>
      </c>
      <c r="D107" s="105" t="s">
        <v>186</v>
      </c>
      <c r="E107" s="86"/>
      <c r="F107" s="43" t="s">
        <v>25</v>
      </c>
      <c r="G107" s="44"/>
      <c r="H107" s="135" t="s">
        <v>98</v>
      </c>
      <c r="I107" s="130" t="s">
        <v>210</v>
      </c>
      <c r="J107" s="29" t="s">
        <v>69</v>
      </c>
      <c r="K107" s="29"/>
    </row>
    <row r="108" spans="1:11" ht="21" customHeight="1" thickBot="1">
      <c r="A108" s="101"/>
      <c r="B108" s="82"/>
      <c r="C108" s="14" t="s">
        <v>163</v>
      </c>
      <c r="D108" s="98" t="s">
        <v>187</v>
      </c>
      <c r="E108" s="69"/>
      <c r="F108" s="13" t="s">
        <v>26</v>
      </c>
      <c r="G108" s="14"/>
      <c r="H108" s="132" t="s">
        <v>97</v>
      </c>
      <c r="I108" s="127" t="s">
        <v>209</v>
      </c>
      <c r="J108" s="29" t="s">
        <v>69</v>
      </c>
      <c r="K108" s="29"/>
    </row>
    <row r="109" spans="1:11" ht="21" customHeight="1">
      <c r="A109" s="99" t="s">
        <v>160</v>
      </c>
      <c r="B109" s="83" t="s">
        <v>147</v>
      </c>
      <c r="C109" s="10" t="s">
        <v>59</v>
      </c>
      <c r="D109" s="94" t="s">
        <v>122</v>
      </c>
      <c r="E109" s="68"/>
      <c r="F109" s="57" t="s">
        <v>202</v>
      </c>
      <c r="G109" s="122"/>
      <c r="H109" s="131" t="s">
        <v>203</v>
      </c>
      <c r="I109" s="126" t="s">
        <v>178</v>
      </c>
      <c r="J109" s="29" t="s">
        <v>165</v>
      </c>
      <c r="K109" s="29"/>
    </row>
    <row r="110" spans="1:11" ht="21" customHeight="1">
      <c r="A110" s="100"/>
      <c r="B110" s="73"/>
      <c r="C110" s="12" t="s">
        <v>171</v>
      </c>
      <c r="D110" s="93" t="s">
        <v>123</v>
      </c>
      <c r="E110" s="84"/>
      <c r="F110" s="58" t="s">
        <v>199</v>
      </c>
      <c r="G110" s="123"/>
      <c r="H110" s="133" t="s">
        <v>204</v>
      </c>
      <c r="I110" s="128" t="s">
        <v>179</v>
      </c>
      <c r="J110" s="29" t="s">
        <v>164</v>
      </c>
      <c r="K110" s="29"/>
    </row>
    <row r="111" spans="1:11" ht="21" customHeight="1">
      <c r="A111" s="100"/>
      <c r="B111" s="73"/>
      <c r="C111" s="12" t="s">
        <v>63</v>
      </c>
      <c r="D111" s="93" t="s">
        <v>124</v>
      </c>
      <c r="E111" s="84"/>
      <c r="F111" s="58" t="s">
        <v>200</v>
      </c>
      <c r="G111" s="123"/>
      <c r="H111" s="133" t="s">
        <v>205</v>
      </c>
      <c r="I111" s="128" t="s">
        <v>66</v>
      </c>
      <c r="J111" s="29" t="s">
        <v>69</v>
      </c>
      <c r="K111" s="29"/>
    </row>
    <row r="112" spans="1:11" ht="21" customHeight="1" thickBot="1">
      <c r="A112" s="101"/>
      <c r="B112" s="82"/>
      <c r="C112" s="14" t="s">
        <v>67</v>
      </c>
      <c r="D112" s="98" t="s">
        <v>125</v>
      </c>
      <c r="E112" s="69"/>
      <c r="F112" s="59" t="s">
        <v>201</v>
      </c>
      <c r="G112" s="124"/>
      <c r="H112" s="132" t="s">
        <v>206</v>
      </c>
      <c r="I112" s="127" t="s">
        <v>65</v>
      </c>
      <c r="J112" s="29" t="s">
        <v>165</v>
      </c>
      <c r="K112" s="29"/>
    </row>
    <row r="113" spans="1:11" ht="21" customHeight="1">
      <c r="A113" s="99" t="s">
        <v>145</v>
      </c>
      <c r="B113" s="83" t="s">
        <v>189</v>
      </c>
      <c r="C113" s="10" t="s">
        <v>172</v>
      </c>
      <c r="D113" s="94" t="s">
        <v>122</v>
      </c>
      <c r="E113" s="68"/>
      <c r="F113" s="9" t="s">
        <v>190</v>
      </c>
      <c r="G113" s="10"/>
      <c r="H113" s="131" t="s">
        <v>191</v>
      </c>
      <c r="I113" s="126" t="s">
        <v>180</v>
      </c>
      <c r="J113" s="29" t="s">
        <v>166</v>
      </c>
    </row>
    <row r="114" spans="1:11" ht="21" customHeight="1">
      <c r="A114" s="100"/>
      <c r="B114" s="73"/>
      <c r="C114" s="12" t="s">
        <v>173</v>
      </c>
      <c r="D114" s="93" t="s">
        <v>123</v>
      </c>
      <c r="E114" s="84"/>
      <c r="F114" s="11" t="s">
        <v>193</v>
      </c>
      <c r="G114" s="12"/>
      <c r="H114" s="133" t="s">
        <v>194</v>
      </c>
      <c r="I114" s="128" t="s">
        <v>181</v>
      </c>
      <c r="J114" s="29" t="s">
        <v>192</v>
      </c>
      <c r="K114" s="29"/>
    </row>
    <row r="115" spans="1:11" ht="21" customHeight="1">
      <c r="A115" s="100"/>
      <c r="B115" s="73"/>
      <c r="C115" s="12" t="s">
        <v>174</v>
      </c>
      <c r="D115" s="93" t="s">
        <v>124</v>
      </c>
      <c r="E115" s="84"/>
      <c r="F115" s="11" t="s">
        <v>195</v>
      </c>
      <c r="G115" s="12"/>
      <c r="H115" s="133" t="s">
        <v>196</v>
      </c>
      <c r="I115" s="128" t="s">
        <v>182</v>
      </c>
      <c r="J115" s="29" t="s">
        <v>167</v>
      </c>
      <c r="K115" s="29"/>
    </row>
    <row r="116" spans="1:11" ht="21" customHeight="1" thickBot="1">
      <c r="A116" s="101"/>
      <c r="B116" s="82"/>
      <c r="C116" s="14" t="s">
        <v>175</v>
      </c>
      <c r="D116" s="98" t="s">
        <v>208</v>
      </c>
      <c r="E116" s="69"/>
      <c r="F116" s="13" t="s">
        <v>197</v>
      </c>
      <c r="G116" s="14"/>
      <c r="H116" s="132" t="s">
        <v>198</v>
      </c>
      <c r="I116" s="127" t="s">
        <v>183</v>
      </c>
      <c r="J116" s="29" t="s">
        <v>69</v>
      </c>
    </row>
    <row r="117" spans="1:11" ht="21" customHeight="1">
      <c r="A117" s="99" t="s">
        <v>146</v>
      </c>
      <c r="B117" s="83" t="s">
        <v>169</v>
      </c>
      <c r="C117" s="10" t="s">
        <v>176</v>
      </c>
      <c r="D117" s="94" t="s">
        <v>213</v>
      </c>
      <c r="E117" s="68"/>
      <c r="F117" s="9" t="s">
        <v>195</v>
      </c>
      <c r="G117" s="10"/>
      <c r="H117" s="131" t="s">
        <v>198</v>
      </c>
      <c r="I117" s="126" t="s">
        <v>184</v>
      </c>
      <c r="J117" s="29" t="s">
        <v>168</v>
      </c>
      <c r="K117" s="29"/>
    </row>
    <row r="118" spans="1:11" ht="21" customHeight="1" thickBot="1">
      <c r="A118" s="101"/>
      <c r="B118" s="82"/>
      <c r="C118" s="14" t="s">
        <v>177</v>
      </c>
      <c r="D118" s="98" t="s">
        <v>207</v>
      </c>
      <c r="E118" s="69"/>
      <c r="F118" s="13" t="s">
        <v>197</v>
      </c>
      <c r="G118" s="14"/>
      <c r="H118" s="132" t="s">
        <v>196</v>
      </c>
      <c r="I118" s="127" t="s">
        <v>185</v>
      </c>
      <c r="J118" s="29" t="s">
        <v>69</v>
      </c>
      <c r="K118" s="29"/>
    </row>
    <row r="119" spans="1:11" ht="14.25" customHeight="1">
      <c r="A119" s="24"/>
      <c r="B119" s="30"/>
      <c r="C119" s="5"/>
      <c r="D119" s="5"/>
      <c r="E119" s="5"/>
      <c r="F119" s="5"/>
      <c r="G119" s="5"/>
      <c r="H119" s="5"/>
      <c r="I119" s="5"/>
    </row>
  </sheetData>
  <mergeCells count="113">
    <mergeCell ref="F9:H9"/>
    <mergeCell ref="F94:H94"/>
    <mergeCell ref="A1:J1"/>
    <mergeCell ref="A109:A112"/>
    <mergeCell ref="B109:B112"/>
    <mergeCell ref="D109:E109"/>
    <mergeCell ref="D110:E110"/>
    <mergeCell ref="D111:E111"/>
    <mergeCell ref="D112:E112"/>
    <mergeCell ref="D52:E52"/>
    <mergeCell ref="D56:E56"/>
    <mergeCell ref="D28:E28"/>
    <mergeCell ref="D39:E39"/>
    <mergeCell ref="D54:E54"/>
    <mergeCell ref="D48:E48"/>
    <mergeCell ref="D50:E50"/>
    <mergeCell ref="D118:E118"/>
    <mergeCell ref="B101:B104"/>
    <mergeCell ref="D45:E45"/>
    <mergeCell ref="D100:E100"/>
    <mergeCell ref="D104:E104"/>
    <mergeCell ref="B46:B49"/>
    <mergeCell ref="B50:B53"/>
    <mergeCell ref="B54:B57"/>
    <mergeCell ref="D47:E47"/>
    <mergeCell ref="D51:E51"/>
    <mergeCell ref="B42:B45"/>
    <mergeCell ref="D107:E107"/>
    <mergeCell ref="D105:E105"/>
    <mergeCell ref="B95:B96"/>
    <mergeCell ref="D94:E94"/>
    <mergeCell ref="D58:E58"/>
    <mergeCell ref="D42:E42"/>
    <mergeCell ref="B107:B108"/>
    <mergeCell ref="B105:B106"/>
    <mergeCell ref="A117:A118"/>
    <mergeCell ref="D55:E55"/>
    <mergeCell ref="A97:A104"/>
    <mergeCell ref="A105:A108"/>
    <mergeCell ref="A113:A116"/>
    <mergeCell ref="B117:B118"/>
    <mergeCell ref="D117:E117"/>
    <mergeCell ref="D98:E98"/>
    <mergeCell ref="D101:E101"/>
    <mergeCell ref="A95:A96"/>
    <mergeCell ref="D49:E49"/>
    <mergeCell ref="D53:E53"/>
    <mergeCell ref="D95:E95"/>
    <mergeCell ref="D96:E96"/>
    <mergeCell ref="D43:E43"/>
    <mergeCell ref="D106:E106"/>
    <mergeCell ref="D102:E102"/>
    <mergeCell ref="A34:A45"/>
    <mergeCell ref="A46:A57"/>
    <mergeCell ref="D41:E41"/>
    <mergeCell ref="B38:B41"/>
    <mergeCell ref="D57:E57"/>
    <mergeCell ref="D115:E115"/>
    <mergeCell ref="D44:E44"/>
    <mergeCell ref="D40:E40"/>
    <mergeCell ref="B34:B37"/>
    <mergeCell ref="D108:E108"/>
    <mergeCell ref="B113:B116"/>
    <mergeCell ref="D113:E113"/>
    <mergeCell ref="D114:E114"/>
    <mergeCell ref="D116:E116"/>
    <mergeCell ref="D9:E9"/>
    <mergeCell ref="D38:E38"/>
    <mergeCell ref="D46:E46"/>
    <mergeCell ref="B5:C5"/>
    <mergeCell ref="D26:E26"/>
    <mergeCell ref="B7:C7"/>
    <mergeCell ref="B6:C6"/>
    <mergeCell ref="D103:E103"/>
    <mergeCell ref="B97:B100"/>
    <mergeCell ref="D97:E97"/>
    <mergeCell ref="D99:E99"/>
    <mergeCell ref="B22:B25"/>
    <mergeCell ref="B30:B33"/>
    <mergeCell ref="D37:E37"/>
    <mergeCell ref="D35:E35"/>
    <mergeCell ref="B3:C3"/>
    <mergeCell ref="B4:C4"/>
    <mergeCell ref="D18:E18"/>
    <mergeCell ref="A22:A33"/>
    <mergeCell ref="D13:E13"/>
    <mergeCell ref="D14:E14"/>
    <mergeCell ref="D33:E33"/>
    <mergeCell ref="B18:B21"/>
    <mergeCell ref="D22:E22"/>
    <mergeCell ref="D15:E15"/>
    <mergeCell ref="D23:E23"/>
    <mergeCell ref="B10:B13"/>
    <mergeCell ref="B26:B29"/>
    <mergeCell ref="D32:E32"/>
    <mergeCell ref="B14:B17"/>
    <mergeCell ref="A10:A21"/>
    <mergeCell ref="D11:E11"/>
    <mergeCell ref="D21:E21"/>
    <mergeCell ref="D19:E19"/>
    <mergeCell ref="D17:E17"/>
    <mergeCell ref="D10:E10"/>
    <mergeCell ref="D16:E16"/>
    <mergeCell ref="D12:E12"/>
    <mergeCell ref="D30:E30"/>
    <mergeCell ref="D31:E31"/>
    <mergeCell ref="D36:E36"/>
    <mergeCell ref="D34:E34"/>
    <mergeCell ref="D25:E25"/>
    <mergeCell ref="D24:E24"/>
    <mergeCell ref="D29:E29"/>
    <mergeCell ref="D27:E27"/>
    <mergeCell ref="D20:E20"/>
  </mergeCells>
  <phoneticPr fontId="4"/>
  <pageMargins left="0.46" right="0.2" top="0.39" bottom="0.16" header="0.61" footer="0.21"/>
  <pageSetup paperSize="9" scale="80" orientation="portrait" verticalDpi="300" r:id="rId1"/>
  <headerFooter alignWithMargins="0"/>
  <rowBreaks count="1" manualBreakCount="1">
    <brk id="58" max="9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1027" r:id="rId4">
          <objectPr defaultSize="0" autoPict="0" r:id="rId5">
            <anchor moveWithCells="1">
              <from>
                <xdr:col>0</xdr:col>
                <xdr:colOff>38100</xdr:colOff>
                <xdr:row>75</xdr:row>
                <xdr:rowOff>95250</xdr:rowOff>
              </from>
              <to>
                <xdr:col>3</xdr:col>
                <xdr:colOff>600075</xdr:colOff>
                <xdr:row>91</xdr:row>
                <xdr:rowOff>66675</xdr:rowOff>
              </to>
            </anchor>
          </objectPr>
        </oleObject>
      </mc:Choice>
      <mc:Fallback>
        <oleObject progId="ワークシート" shapeId="1027" r:id="rId4"/>
      </mc:Fallback>
    </mc:AlternateContent>
    <mc:AlternateContent xmlns:mc="http://schemas.openxmlformats.org/markup-compatibility/2006">
      <mc:Choice Requires="x14">
        <oleObject progId="ワークシート" shapeId="1029" r:id="rId6">
          <objectPr defaultSize="0" autoPict="0" r:id="rId7">
            <anchor moveWithCells="1">
              <from>
                <xdr:col>3</xdr:col>
                <xdr:colOff>666750</xdr:colOff>
                <xdr:row>75</xdr:row>
                <xdr:rowOff>76200</xdr:rowOff>
              </from>
              <to>
                <xdr:col>9</xdr:col>
                <xdr:colOff>828675</xdr:colOff>
                <xdr:row>89</xdr:row>
                <xdr:rowOff>161925</xdr:rowOff>
              </to>
            </anchor>
          </objectPr>
        </oleObject>
      </mc:Choice>
      <mc:Fallback>
        <oleObject progId="ワークシート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B27" sqref="B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48</v>
      </c>
      <c r="B1" s="2" t="s">
        <v>49</v>
      </c>
      <c r="C1" s="7" t="s">
        <v>53</v>
      </c>
      <c r="D1" s="7" t="s">
        <v>54</v>
      </c>
    </row>
    <row r="2" spans="1:4">
      <c r="A2" s="2">
        <v>1</v>
      </c>
      <c r="B2" s="2" t="s">
        <v>43</v>
      </c>
      <c r="C2" s="7">
        <f>COUNTIF(対戦表!$L$10:$M$57,1)</f>
        <v>3</v>
      </c>
      <c r="D2" s="7">
        <f>COUNTIF(対戦表!$Q$10:$Q$57,1)</f>
        <v>2</v>
      </c>
    </row>
    <row r="3" spans="1:4">
      <c r="A3" s="2">
        <v>2</v>
      </c>
      <c r="B3" s="2" t="s">
        <v>32</v>
      </c>
      <c r="C3" s="7">
        <f>COUNTIF(対戦表!$L$10:$M$57,2)</f>
        <v>3</v>
      </c>
      <c r="D3" s="7">
        <f>COUNTIF(対戦表!$Q$10:$Q$57,2)</f>
        <v>2</v>
      </c>
    </row>
    <row r="4" spans="1:4">
      <c r="A4" s="2">
        <v>3</v>
      </c>
      <c r="B4" s="2" t="s">
        <v>1</v>
      </c>
      <c r="C4" s="7">
        <f>COUNTIF(対戦表!$L$10:$M$57,3)</f>
        <v>2</v>
      </c>
      <c r="D4" s="7">
        <f>COUNTIF(対戦表!$Q$10:$Q$57,3)</f>
        <v>2</v>
      </c>
    </row>
    <row r="5" spans="1:4">
      <c r="A5" s="2">
        <v>4</v>
      </c>
      <c r="B5" s="2" t="s">
        <v>0</v>
      </c>
      <c r="C5" s="7">
        <f>COUNTIF(対戦表!$L$10:$M$57,4)</f>
        <v>3</v>
      </c>
      <c r="D5" s="7">
        <f>COUNTIF(対戦表!$Q$10:$Q$57,4)</f>
        <v>0</v>
      </c>
    </row>
    <row r="6" spans="1:4">
      <c r="A6" s="2">
        <v>5</v>
      </c>
      <c r="B6" s="2" t="s">
        <v>34</v>
      </c>
      <c r="C6" s="7">
        <f>COUNTIF(対戦表!$L$10:$M$57,5)</f>
        <v>3</v>
      </c>
      <c r="D6" s="7">
        <f>COUNTIF(対戦表!$Q$10:$Q$57,5)</f>
        <v>2</v>
      </c>
    </row>
    <row r="7" spans="1:4">
      <c r="A7" s="2">
        <v>6</v>
      </c>
      <c r="B7" s="2" t="s">
        <v>31</v>
      </c>
      <c r="C7" s="7">
        <f>COUNTIF(対戦表!$L$10:$M$57,6)</f>
        <v>3</v>
      </c>
      <c r="D7" s="7">
        <f>COUNTIF(対戦表!$Q$10:$Q$57,6)</f>
        <v>2</v>
      </c>
    </row>
    <row r="8" spans="1:4">
      <c r="A8" s="2">
        <v>7</v>
      </c>
      <c r="B8" s="2" t="s">
        <v>39</v>
      </c>
      <c r="C8" s="7">
        <f>COUNTIF(対戦表!$L$10:$M$57,7)</f>
        <v>3</v>
      </c>
      <c r="D8" s="7">
        <f>COUNTIF(対戦表!$Q$10:$Q$57,7)</f>
        <v>2</v>
      </c>
    </row>
    <row r="9" spans="1:4">
      <c r="A9" s="2">
        <v>8</v>
      </c>
      <c r="B9" s="2" t="s">
        <v>2</v>
      </c>
      <c r="C9" s="7">
        <f>COUNTIF(対戦表!$L$10:$M$57,8)</f>
        <v>3</v>
      </c>
      <c r="D9" s="7">
        <f>COUNTIF(対戦表!$Q$10:$Q$57,8)</f>
        <v>1</v>
      </c>
    </row>
    <row r="10" spans="1:4">
      <c r="A10" s="2">
        <v>9</v>
      </c>
      <c r="B10" s="2" t="s">
        <v>4</v>
      </c>
      <c r="C10" s="7">
        <f>COUNTIF(対戦表!$L$10:$M$57,9)</f>
        <v>3</v>
      </c>
      <c r="D10" s="7">
        <f>COUNTIF(対戦表!$Q$10:$Q$57,9)</f>
        <v>2</v>
      </c>
    </row>
    <row r="11" spans="1:4">
      <c r="A11" s="2">
        <v>10</v>
      </c>
      <c r="B11" s="2" t="s">
        <v>50</v>
      </c>
      <c r="C11" s="7">
        <f>COUNTIF(対戦表!$L$10:$M$57,10)</f>
        <v>2</v>
      </c>
      <c r="D11" s="7">
        <f>COUNTIF(対戦表!$Q$10:$Q$57,10)</f>
        <v>0</v>
      </c>
    </row>
    <row r="12" spans="1:4">
      <c r="A12" s="2">
        <v>11</v>
      </c>
      <c r="B12" s="2" t="s">
        <v>45</v>
      </c>
      <c r="C12" s="7">
        <f>COUNTIF(対戦表!$L$10:$M$57,11)</f>
        <v>3</v>
      </c>
      <c r="D12" s="7">
        <f>COUNTIF(対戦表!$Q$10:$Q$57,11)</f>
        <v>2</v>
      </c>
    </row>
    <row r="13" spans="1:4">
      <c r="A13" s="2">
        <v>12</v>
      </c>
      <c r="B13" s="2" t="s">
        <v>51</v>
      </c>
      <c r="C13" s="7">
        <f>COUNTIF(対戦表!$L$10:$M$57,12)</f>
        <v>3</v>
      </c>
      <c r="D13" s="7">
        <f>COUNTIF(対戦表!$Q$10:$Q$57,12)</f>
        <v>2</v>
      </c>
    </row>
    <row r="14" spans="1:4">
      <c r="A14" s="2">
        <v>13</v>
      </c>
      <c r="B14" s="2" t="s">
        <v>3</v>
      </c>
      <c r="C14" s="7">
        <f>COUNTIF(対戦表!$L$10:$M$57,13)</f>
        <v>3</v>
      </c>
      <c r="D14" s="7">
        <f>COUNTIF(対戦表!$Q$10:$Q$57,13)</f>
        <v>2</v>
      </c>
    </row>
    <row r="15" spans="1:4">
      <c r="A15" s="2">
        <v>14</v>
      </c>
      <c r="B15" s="2" t="s">
        <v>44</v>
      </c>
      <c r="C15" s="7">
        <f>COUNTIF(対戦表!$L$10:$M$57,14)</f>
        <v>3</v>
      </c>
      <c r="D15" s="7">
        <f>COUNTIF(対戦表!$Q$10:$Q$57,14)</f>
        <v>2</v>
      </c>
    </row>
    <row r="16" spans="1:4">
      <c r="A16" s="2">
        <v>15</v>
      </c>
      <c r="B16" s="2" t="s">
        <v>35</v>
      </c>
      <c r="C16" s="7">
        <f>COUNTIF(対戦表!$L$10:$M$57,15)</f>
        <v>3</v>
      </c>
      <c r="D16" s="7">
        <f>COUNTIF(対戦表!$Q$10:$Q$57,15)</f>
        <v>1</v>
      </c>
    </row>
    <row r="17" spans="1:4">
      <c r="A17" s="2">
        <v>16</v>
      </c>
      <c r="B17" s="2" t="s">
        <v>6</v>
      </c>
      <c r="C17" s="7">
        <f>COUNTIF(対戦表!$L$10:$M$57,16)</f>
        <v>3</v>
      </c>
      <c r="D17" s="7">
        <f>COUNTIF(対戦表!$Q$10:$Q$57,16)</f>
        <v>2</v>
      </c>
    </row>
    <row r="18" spans="1:4">
      <c r="A18" s="2">
        <v>17</v>
      </c>
      <c r="B18" s="2" t="s">
        <v>52</v>
      </c>
      <c r="C18" s="7">
        <f>COUNTIF(対戦表!$L$10:$M$57,17)</f>
        <v>2</v>
      </c>
      <c r="D18" s="7">
        <f>COUNTIF(対戦表!$Q$10:$Q$57,17)</f>
        <v>0</v>
      </c>
    </row>
    <row r="19" spans="1:4">
      <c r="A19" s="2">
        <v>18</v>
      </c>
      <c r="B19" s="2" t="s">
        <v>135</v>
      </c>
      <c r="C19" s="7">
        <f>COUNTIF(対戦表!$L$10:$M$57,18)</f>
        <v>3</v>
      </c>
      <c r="D19" s="7">
        <f>COUNTIF(対戦表!$Q$10:$Q$57,18)</f>
        <v>2</v>
      </c>
    </row>
    <row r="20" spans="1:4">
      <c r="A20" s="2">
        <v>19</v>
      </c>
      <c r="B20" s="2" t="s">
        <v>5</v>
      </c>
      <c r="C20" s="7">
        <f>COUNTIF(対戦表!$L$10:$M$57,19)</f>
        <v>3</v>
      </c>
      <c r="D20" s="7">
        <f>COUNTIF(対戦表!$Q$10:$Q$57,19)</f>
        <v>1</v>
      </c>
    </row>
    <row r="21" spans="1:4">
      <c r="A21" s="2">
        <v>20</v>
      </c>
      <c r="B21" s="2" t="s">
        <v>33</v>
      </c>
      <c r="C21" s="7">
        <f>COUNTIF(対戦表!$L$10:$M$57,20)</f>
        <v>3</v>
      </c>
      <c r="D21" s="7">
        <f>COUNTIF(対戦表!$Q$10:$Q$57,20)</f>
        <v>1</v>
      </c>
    </row>
    <row r="22" spans="1:4">
      <c r="A22" s="2">
        <v>21</v>
      </c>
      <c r="B22" s="2" t="s">
        <v>40</v>
      </c>
      <c r="C22" s="7">
        <f>COUNTIF(対戦表!$L$10:$M$57,21)</f>
        <v>2</v>
      </c>
      <c r="D22" s="7">
        <f>COUNTIF(対戦表!$Q$10:$Q$57,21)</f>
        <v>1</v>
      </c>
    </row>
    <row r="23" spans="1:4">
      <c r="A23" s="2">
        <v>22</v>
      </c>
      <c r="B23" s="2" t="s">
        <v>36</v>
      </c>
      <c r="C23" s="7">
        <f>COUNTIF(対戦表!$L$10:$M$57,22)</f>
        <v>3</v>
      </c>
      <c r="D23" s="7">
        <f>COUNTIF(対戦表!$Q$10:$Q$57,22)</f>
        <v>2</v>
      </c>
    </row>
    <row r="24" spans="1:4">
      <c r="A24" s="2">
        <v>23</v>
      </c>
      <c r="B24" s="2" t="s">
        <v>42</v>
      </c>
      <c r="C24" s="7">
        <f>COUNTIF(対戦表!$L$10:$M$57,23)</f>
        <v>2</v>
      </c>
      <c r="D24" s="7">
        <f>COUNTIF(対戦表!$Q$10:$Q$57,23)</f>
        <v>2</v>
      </c>
    </row>
    <row r="25" spans="1:4">
      <c r="A25" s="2">
        <v>24</v>
      </c>
      <c r="B25" s="2" t="s">
        <v>41</v>
      </c>
      <c r="C25" s="7">
        <f>COUNTIF(対戦表!$L$10:$M$57,24)</f>
        <v>3</v>
      </c>
      <c r="D25" s="7">
        <f>COUNTIF(対戦表!$Q$10:$Q$57,24)</f>
        <v>1</v>
      </c>
    </row>
    <row r="26" spans="1:4">
      <c r="A26" s="2">
        <v>25</v>
      </c>
      <c r="B26" s="2" t="s">
        <v>136</v>
      </c>
      <c r="C26" s="7">
        <f>COUNTIF(対戦表!$L$10:$M$57,25)</f>
        <v>3</v>
      </c>
      <c r="D26" s="7">
        <f>COUNTIF(対戦表!$Q$10:$Q$57,25)</f>
        <v>2</v>
      </c>
    </row>
    <row r="27" spans="1:4">
      <c r="A27" s="2">
        <v>26</v>
      </c>
      <c r="B27" s="2" t="s">
        <v>37</v>
      </c>
      <c r="C27" s="7">
        <f>COUNTIF(対戦表!$L$10:$M$57,26)</f>
        <v>3</v>
      </c>
      <c r="D27" s="7">
        <f>COUNTIF(対戦表!$Q$10:$Q$57,26)</f>
        <v>1</v>
      </c>
    </row>
    <row r="28" spans="1:4">
      <c r="A28" s="2">
        <v>27</v>
      </c>
      <c r="B28" s="2" t="s">
        <v>38</v>
      </c>
      <c r="C28" s="7">
        <f>COUNTIF(対戦表!$L$10:$M$57,27)</f>
        <v>3</v>
      </c>
      <c r="D28" s="7">
        <f>COUNTIF(対戦表!$Q$10:$Q$57,27)</f>
        <v>1</v>
      </c>
    </row>
    <row r="29" spans="1:4">
      <c r="A29" s="2">
        <v>28</v>
      </c>
      <c r="B29" s="2" t="s">
        <v>79</v>
      </c>
      <c r="C29" s="7">
        <f>COUNTIF(対戦表!$L$10:$M$57,28)</f>
        <v>3</v>
      </c>
      <c r="D29" s="7">
        <f>COUNTIF(対戦表!$Q$10:$Q$57,28)</f>
        <v>2</v>
      </c>
    </row>
    <row r="30" spans="1:4">
      <c r="A30" s="2">
        <v>29</v>
      </c>
      <c r="B30" s="2" t="s">
        <v>102</v>
      </c>
      <c r="C30" s="7">
        <f>COUNTIF(対戦表!$L$10:$M$57,29)</f>
        <v>3</v>
      </c>
      <c r="D30" s="7">
        <f>COUNTIF(対戦表!$Q$10:$Q$57,29)</f>
        <v>0</v>
      </c>
    </row>
    <row r="31" spans="1:4">
      <c r="A31" s="35">
        <v>30</v>
      </c>
      <c r="B31" s="35" t="s">
        <v>103</v>
      </c>
      <c r="C31" s="7">
        <f>COUNTIF(対戦表!$L$10:$M$57,30)</f>
        <v>3</v>
      </c>
      <c r="D31" s="7">
        <f>COUNTIF(対戦表!$Q$10:$Q$57,30)</f>
        <v>2</v>
      </c>
    </row>
    <row r="32" spans="1:4">
      <c r="A32" s="35">
        <v>31</v>
      </c>
      <c r="B32" s="35" t="s">
        <v>105</v>
      </c>
      <c r="C32" s="36">
        <f>COUNTIF(対戦表!$L$10:$M$57,31)</f>
        <v>3</v>
      </c>
      <c r="D32" s="36">
        <f>COUNTIF(対戦表!$Q$10:$Q$57,31)</f>
        <v>1</v>
      </c>
    </row>
    <row r="33" spans="1:4">
      <c r="A33" s="35">
        <v>32</v>
      </c>
      <c r="B33" s="35" t="s">
        <v>118</v>
      </c>
      <c r="C33" s="36">
        <f>COUNTIF(対戦表!$L$10:$M$57,32)</f>
        <v>3</v>
      </c>
      <c r="D33" s="36">
        <f>COUNTIF(対戦表!$Q$10:$Q$57,32)</f>
        <v>2</v>
      </c>
    </row>
    <row r="34" spans="1:4">
      <c r="A34" s="35">
        <v>33</v>
      </c>
      <c r="B34" s="35" t="s">
        <v>119</v>
      </c>
      <c r="C34" s="36">
        <f>COUNTIF(対戦表!$L$10:$M$57,33)</f>
        <v>2</v>
      </c>
      <c r="D34" s="36">
        <f>COUNTIF(対戦表!$Q$10:$Q$57,33)</f>
        <v>1</v>
      </c>
    </row>
    <row r="35" spans="1:4" ht="14.25" thickBot="1">
      <c r="A35" s="49">
        <v>34</v>
      </c>
      <c r="B35" s="49" t="s">
        <v>130</v>
      </c>
      <c r="C35" s="36">
        <f>COUNTIF(対戦表!$L$10:$M$57,34)</f>
        <v>3</v>
      </c>
      <c r="D35" s="36">
        <f>COUNTIF(対戦表!$Q$10:$Q$57,34)</f>
        <v>0</v>
      </c>
    </row>
    <row r="36" spans="1:4" ht="14.25" thickBot="1">
      <c r="A36" s="37" t="s">
        <v>101</v>
      </c>
      <c r="B36" s="38"/>
      <c r="C36" s="38">
        <f>SUM(C2:C32)</f>
        <v>88</v>
      </c>
      <c r="D36" s="39">
        <f>SUM(D2:D32)</f>
        <v>45</v>
      </c>
    </row>
  </sheetData>
  <phoneticPr fontId="4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対戦表</vt:lpstr>
      <vt:lpstr>学校名</vt:lpstr>
      <vt:lpstr>対戦表!Print_Area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2017-07-19T08:21:50Z</cp:lastPrinted>
  <dcterms:created xsi:type="dcterms:W3CDTF">2004-12-15T11:55:44Z</dcterms:created>
  <dcterms:modified xsi:type="dcterms:W3CDTF">2017-07-19T08:22:30Z</dcterms:modified>
</cp:coreProperties>
</file>