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10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対戦表!$A$1:$J$109</definedName>
    <definedName name="トーナメント表" localSheetId="3">決勝トーナメント!$B$10:$AJ$27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F17" i="4"/>
  <c r="P17" i="4"/>
  <c r="O17" i="4" s="1"/>
  <c r="Q17" i="4"/>
  <c r="R17" i="4"/>
  <c r="S17" i="4"/>
  <c r="T17" i="4"/>
  <c r="U17" i="4" s="1"/>
  <c r="O18" i="4"/>
  <c r="P18" i="4"/>
  <c r="Q18" i="4"/>
  <c r="R18" i="4"/>
  <c r="S18" i="4"/>
  <c r="T18" i="4"/>
  <c r="U18" i="4"/>
  <c r="C31" i="4"/>
  <c r="F31" i="4"/>
  <c r="P31" i="4"/>
  <c r="O31" i="4" s="1"/>
  <c r="Q31" i="4"/>
  <c r="R31" i="4"/>
  <c r="S31" i="4"/>
  <c r="T31" i="4"/>
  <c r="U31" i="4" s="1"/>
  <c r="C32" i="4"/>
  <c r="F32" i="4"/>
  <c r="Q32" i="4" s="1"/>
  <c r="I32" i="4"/>
  <c r="P32" i="4"/>
  <c r="R32" i="4"/>
  <c r="S32" i="4"/>
  <c r="T32" i="4"/>
  <c r="U32" i="4" l="1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Q30" i="4" s="1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38" i="4" l="1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O8" i="4" s="1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O44" i="4" s="1"/>
  <c r="P58" i="4"/>
  <c r="P60" i="4"/>
  <c r="O60" i="4" s="1"/>
  <c r="P66" i="4"/>
  <c r="P67" i="4"/>
  <c r="O65" i="4" l="1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<sst xmlns="http://schemas.openxmlformats.org/spreadsheetml/2006/main" count="631" uniqueCount="400">
  <si>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</si>
  <si>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</si>
  <si>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</si>
  <si>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</si>
  <si>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</si>
  <si>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</si>
  <si>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</si>
  <si>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</si>
  <si>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</si>
  <si>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</si>
  <si>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</si>
  <si>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</si>
  <si>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</si>
  <si>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</si>
  <si>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</si>
  <si>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</si>
  <si>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</si>
  <si>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</si>
  <si>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</si>
  <si>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</si>
  <si>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</si>
  <si>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</si>
  <si>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</si>
  <si>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</si>
  <si>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</si>
  <si>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</si>
  <si>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</si>
  <si>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</si>
  <si>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</si>
  <si>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</si>
  <si>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</si>
  <si>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</si>
  <si>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</si>
  <si>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</si>
  <si>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</si>
  <si>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</si>
  <si>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</si>
  <si>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</si>
  <si>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</si>
  <si>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</si>
  <si>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</si>
  <si>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</si>
  <si>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</si>
  <si>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</si>
  <si>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</si>
  <si>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</si>
  <si>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</si>
  <si>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</si>
  <si>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</si>
  <si>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</si>
  <si>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</si>
  <si>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</si>
  <si>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</si>
  <si>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</si>
  <si>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</si>
  <si>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</si>
  <si>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</si>
  <si>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</si>
  <si>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</si>
  <si>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I2</t>
    <phoneticPr fontId="1"/>
  </si>
  <si>
    <t>G2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</si>
  <si>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</si>
  <si>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</si>
  <si>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</si>
  <si>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</si>
  <si>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</si>
  <si>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</si>
  <si>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</si>
  <si>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</si>
  <si>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</si>
  <si>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</si>
  <si>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</si>
  <si>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</si>
  <si>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</si>
  <si>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</si>
  <si>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</si>
  <si>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</si>
  <si>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</si>
  <si>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</si>
  <si>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</si>
  <si>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</si>
  <si>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</si>
  <si>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</si>
  <si>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</si>
  <si>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</si>
  <si>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</si>
  <si>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</si>
  <si>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</si>
  <si>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</si>
  <si>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</si>
  <si>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</si>
  <si>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</si>
  <si>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</si>
  <si>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</si>
  <si>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</si>
  <si>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</si>
  <si>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</si>
  <si>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</si>
  <si>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</si>
  <si>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</si>
  <si>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</si>
  <si>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</si>
  <si>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</si>
  <si>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</si>
  <si>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</si>
  <si>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</si>
  <si>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</si>
  <si>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</si>
  <si>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</si>
  <si>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</si>
  <si>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</si>
  <si>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</si>
  <si>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</si>
  <si>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</si>
  <si>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</si>
  <si>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</si>
  <si>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</si>
  <si>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</si>
  <si>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</si>
  <si>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</si>
  <si>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</si>
  <si>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</si>
  <si>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</si>
  <si>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</si>
  <si>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</si>
  <si>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</si>
  <si>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</si>
  <si>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</si>
  <si>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</si>
  <si>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</si>
  <si>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</si>
  <si>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</si>
  <si>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</si>
  <si>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</si>
  <si>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</si>
  <si>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</si>
  <si>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</si>
  <si>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</si>
  <si>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</si>
  <si>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</si>
  <si>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</si>
  <si>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</si>
  <si>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</si>
  <si>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</si>
  <si>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</si>
  <si>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</si>
  <si>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</si>
  <si>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</si>
  <si>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</si>
  <si>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</si>
  <si>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</si>
  <si>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</si>
  <si>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</si>
  <si>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</si>
  <si>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</si>
  <si>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</si>
  <si>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</si>
  <si>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</si>
  <si>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</si>
  <si>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</si>
  <si>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</si>
  <si>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</si>
  <si>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</si>
  <si>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</si>
  <si>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</si>
  <si>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</si>
  <si>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</si>
  <si>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</si>
  <si>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</si>
  <si>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</si>
  <si>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</si>
  <si>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</si>
  <si>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</si>
  <si>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</si>
  <si>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</si>
  <si>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</si>
  <si>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</si>
  <si>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</si>
  <si>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</si>
  <si>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</si>
  <si>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</si>
  <si>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</si>
  <si>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</si>
  <si>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</si>
  <si>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</si>
  <si>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</si>
  <si>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</si>
  <si>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</si>
  <si>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</si>
  <si>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</si>
  <si>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</si>
  <si>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</si>
  <si>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</si>
  <si>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</si>
  <si>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</si>
  <si>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</si>
  <si>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</si>
  <si>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</si>
  <si>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</si>
  <si>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</si>
  <si>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</si>
  <si>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</si>
  <si>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</si>
  <si>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</si>
  <si>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</si>
  <si>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</si>
  <si>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</si>
  <si>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</si>
  <si>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</si>
  <si>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</si>
  <si>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</si>
  <si>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</si>
  <si>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</si>
  <si>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</si>
  <si>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</si>
  <si>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</si>
  <si>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</si>
  <si>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</si>
  <si>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</si>
  <si>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</si>
  <si>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</si>
  <si>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</si>
  <si>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</si>
  <si>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</si>
  <si>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</si>
  <si>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</si>
  <si>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</si>
  <si>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</si>
  <si>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</si>
  <si>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</si>
  <si>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</si>
  <si>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</si>
  <si>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８/３０　　　（火）</t>
    <rPh sb="7" eb="8">
      <t>ド</t>
    </rPh>
    <rPh sb="8" eb="9">
      <t>カ</t>
    </rPh>
    <phoneticPr fontId="1"/>
  </si>
  <si>
    <t>惣右衛門G</t>
    <rPh sb="0" eb="4">
      <t>ソウエモン</t>
    </rPh>
    <phoneticPr fontId="1"/>
  </si>
  <si>
    <t>Ｆ１位</t>
    <rPh sb="2" eb="3">
      <t>イ</t>
    </rPh>
    <phoneticPr fontId="1"/>
  </si>
  <si>
    <t>Ａ２位</t>
    <rPh sb="2" eb="3">
      <t>イ</t>
    </rPh>
    <phoneticPr fontId="1"/>
  </si>
  <si>
    <t>Ｃ１位</t>
    <rPh sb="2" eb="3">
      <t>イ</t>
    </rPh>
    <phoneticPr fontId="1"/>
  </si>
  <si>
    <t>Ｈ２位</t>
    <rPh sb="2" eb="3">
      <t>イ</t>
    </rPh>
    <phoneticPr fontId="1"/>
  </si>
  <si>
    <t>Ｄ１位</t>
    <rPh sb="2" eb="3">
      <t>イ</t>
    </rPh>
    <phoneticPr fontId="1"/>
  </si>
  <si>
    <t>Ｇ２位</t>
    <rPh sb="2" eb="3">
      <t>イ</t>
    </rPh>
    <phoneticPr fontId="1"/>
  </si>
  <si>
    <t>Ｂ１位</t>
    <rPh sb="2" eb="3">
      <t>イ</t>
    </rPh>
    <phoneticPr fontId="1"/>
  </si>
  <si>
    <t>Ｆ２位</t>
    <rPh sb="2" eb="3">
      <t>イ</t>
    </rPh>
    <phoneticPr fontId="1"/>
  </si>
  <si>
    <t>Ｄ２位</t>
    <rPh sb="2" eb="3">
      <t>イ</t>
    </rPh>
    <phoneticPr fontId="1"/>
  </si>
  <si>
    <t>Ｇ１位</t>
    <rPh sb="2" eb="3">
      <t>イ</t>
    </rPh>
    <phoneticPr fontId="1"/>
  </si>
  <si>
    <t>Ｂ２位</t>
    <rPh sb="2" eb="3">
      <t>イ</t>
    </rPh>
    <phoneticPr fontId="1"/>
  </si>
  <si>
    <t>Ｅ１位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</si>
  <si>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</si>
  <si>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</si>
  <si>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Ｅ２位</t>
    <rPh sb="2" eb="3">
      <t>イ</t>
    </rPh>
    <phoneticPr fontId="1"/>
  </si>
  <si>
    <t>Ｈ１位</t>
    <rPh sb="2" eb="3">
      <t>イ</t>
    </rPh>
    <phoneticPr fontId="1"/>
  </si>
  <si>
    <t>９/３　　（土）　　</t>
    <rPh sb="6" eb="7">
      <t>ド</t>
    </rPh>
    <phoneticPr fontId="1"/>
  </si>
  <si>
    <t>①の勝ち</t>
    <rPh sb="2" eb="3">
      <t>カ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</si>
  <si>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</si>
  <si>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</si>
  <si>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④の勝ち</t>
    <rPh sb="2" eb="3">
      <t>カ</t>
    </rPh>
    <phoneticPr fontId="1"/>
  </si>
  <si>
    <t>⑤の勝ち</t>
    <rPh sb="2" eb="3">
      <t>カ</t>
    </rPh>
    <phoneticPr fontId="1"/>
  </si>
  <si>
    <t>⑥の勝ち</t>
    <rPh sb="2" eb="3">
      <t>カ</t>
    </rPh>
    <phoneticPr fontId="1"/>
  </si>
  <si>
    <t>⑦の勝ち</t>
    <rPh sb="2" eb="3">
      <t>カ</t>
    </rPh>
    <phoneticPr fontId="1"/>
  </si>
  <si>
    <t>⑧の勝ち</t>
    <rPh sb="2" eb="3">
      <t>カ</t>
    </rPh>
    <phoneticPr fontId="1"/>
  </si>
  <si>
    <t>９/４　　　（日）</t>
    <rPh sb="7" eb="8">
      <t>ニチ</t>
    </rPh>
    <phoneticPr fontId="1"/>
  </si>
  <si>
    <t>アの勝ち</t>
    <rPh sb="2" eb="3">
      <t>カ</t>
    </rPh>
    <phoneticPr fontId="1"/>
  </si>
  <si>
    <t>オの勝ち</t>
    <rPh sb="2" eb="3">
      <t>カ</t>
    </rPh>
    <phoneticPr fontId="1"/>
  </si>
  <si>
    <t>イの勝ち</t>
    <rPh sb="2" eb="3">
      <t>カ</t>
    </rPh>
    <phoneticPr fontId="1"/>
  </si>
  <si>
    <t>カの勝ち</t>
    <rPh sb="2" eb="3">
      <t>カ</t>
    </rPh>
    <phoneticPr fontId="1"/>
  </si>
  <si>
    <t>ウの勝ち</t>
    <rPh sb="2" eb="3">
      <t>カ</t>
    </rPh>
    <phoneticPr fontId="1"/>
  </si>
  <si>
    <t>キの勝ち</t>
    <rPh sb="2" eb="3">
      <t>カ</t>
    </rPh>
    <phoneticPr fontId="1"/>
  </si>
  <si>
    <t>エの勝ち</t>
    <rPh sb="2" eb="3">
      <t>カ</t>
    </rPh>
    <phoneticPr fontId="1"/>
  </si>
  <si>
    <t>クの勝ち</t>
    <rPh sb="2" eb="3">
      <t>カ</t>
    </rPh>
    <phoneticPr fontId="1"/>
  </si>
  <si>
    <t>９/１０　　　（土）</t>
    <rPh sb="8" eb="9">
      <t>ド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</si>
  <si>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</si>
  <si>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</si>
  <si>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</si>
  <si>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</si>
  <si>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</si>
  <si>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</si>
  <si>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ｂ２位</t>
    <rPh sb="2" eb="3">
      <t>イ</t>
    </rPh>
    <phoneticPr fontId="1"/>
  </si>
  <si>
    <t>ｄ２位</t>
    <rPh sb="2" eb="3">
      <t>イ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</si>
  <si>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</si>
  <si>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</si>
  <si>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</si>
  <si>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</si>
  <si>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</si>
  <si>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</si>
  <si>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</si>
  <si>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</si>
  <si>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</si>
  <si>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</si>
  <si>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</si>
  <si>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</si>
  <si>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</si>
  <si>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</si>
  <si>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</si>
  <si>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</si>
  <si>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</si>
  <si>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</si>
  <si>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</si>
  <si>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</si>
  <si>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</si>
  <si>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</si>
  <si>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</si>
  <si>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</si>
  <si>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</si>
  <si>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</si>
  <si>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</si>
  <si>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</si>
  <si>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</si>
  <si>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</si>
  <si>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</si>
  <si>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</si>
  <si>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</si>
  <si>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</si>
  <si>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</si>
  <si>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</si>
  <si>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</si>
  <si>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</si>
  <si>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</si>
  <si>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</si>
  <si>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</si>
  <si>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</si>
  <si>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</si>
  <si>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</si>
  <si>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</si>
  <si>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</si>
  <si>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</si>
  <si>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</si>
  <si>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</si>
  <si>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</si>
  <si>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</si>
  <si>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</si>
  <si>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</si>
  <si>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大宮南(1)</t>
    <rPh sb="0" eb="2">
      <t>オオミヤ</t>
    </rPh>
    <rPh sb="2" eb="3">
      <t>ミナミ</t>
    </rPh>
    <phoneticPr fontId="1"/>
  </si>
  <si>
    <t>秋草学園(1)</t>
    <rPh sb="0" eb="1">
      <t>アキ</t>
    </rPh>
    <rPh sb="1" eb="2">
      <t>クサ</t>
    </rPh>
    <rPh sb="2" eb="4">
      <t>ガクエン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</si>
  <si>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</si>
  <si>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南稜(3)</t>
    <rPh sb="0" eb="1">
      <t>ナン</t>
    </rPh>
    <rPh sb="1" eb="2">
      <t>リョウ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</si>
  <si>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</si>
  <si>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</si>
  <si>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越ヶ谷(0)</t>
    <rPh sb="0" eb="3">
      <t>コシガヤ</t>
    </rPh>
    <phoneticPr fontId="1"/>
  </si>
  <si>
    <t>川越南(3)</t>
    <rPh sb="0" eb="2">
      <t>カワゴエ</t>
    </rPh>
    <rPh sb="2" eb="3">
      <t>ミナミ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</si>
  <si>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</si>
  <si>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</si>
  <si>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</si>
  <si>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大妻嵐山(0)</t>
    <rPh sb="0" eb="2">
      <t>オオツマ</t>
    </rPh>
    <rPh sb="2" eb="4">
      <t>ランザン</t>
    </rPh>
    <phoneticPr fontId="1"/>
  </si>
  <si>
    <t>浦和明の星(3)</t>
    <rPh sb="0" eb="2">
      <t>ウラワ</t>
    </rPh>
    <rPh sb="2" eb="3">
      <t>アケ</t>
    </rPh>
    <rPh sb="4" eb="5">
      <t>ホシ</t>
    </rPh>
    <phoneticPr fontId="1"/>
  </si>
  <si>
    <t>大宮開成(0)</t>
    <rPh sb="0" eb="2">
      <t>オオミヤ</t>
    </rPh>
    <rPh sb="2" eb="4">
      <t>カイセイ</t>
    </rPh>
    <phoneticPr fontId="1"/>
  </si>
  <si>
    <t>本庄(3)</t>
    <rPh sb="0" eb="2">
      <t>ホンジョウ</t>
    </rPh>
    <phoneticPr fontId="1"/>
  </si>
  <si>
    <t>自由の森(0)</t>
    <rPh sb="0" eb="2">
      <t>ジユウ</t>
    </rPh>
    <rPh sb="3" eb="4">
      <t>モリ</t>
    </rPh>
    <phoneticPr fontId="1"/>
  </si>
  <si>
    <t>浦和一女(3)</t>
    <rPh sb="0" eb="2">
      <t>ウラワ</t>
    </rPh>
    <rPh sb="2" eb="4">
      <t>イチジョ</t>
    </rPh>
    <phoneticPr fontId="1"/>
  </si>
  <si>
    <t>ａ１位</t>
    <rPh sb="2" eb="3">
      <t>イ</t>
    </rPh>
    <phoneticPr fontId="2"/>
  </si>
  <si>
    <t>ｂ１位</t>
    <rPh sb="2" eb="3">
      <t>イ</t>
    </rPh>
    <phoneticPr fontId="2"/>
  </si>
  <si>
    <t>ｅの負け</t>
    <rPh sb="2" eb="3">
      <t>マ</t>
    </rPh>
    <phoneticPr fontId="2"/>
  </si>
  <si>
    <t>ｅの勝ち</t>
    <rPh sb="2" eb="3">
      <t>カ</t>
    </rPh>
    <phoneticPr fontId="2"/>
  </si>
  <si>
    <t>ｃ１位</t>
    <rPh sb="2" eb="3">
      <t>イ</t>
    </rPh>
    <phoneticPr fontId="2"/>
  </si>
  <si>
    <t>ｄ１位</t>
    <rPh sb="2" eb="3">
      <t>イ</t>
    </rPh>
    <phoneticPr fontId="2"/>
  </si>
  <si>
    <t>ｈの負け</t>
    <rPh sb="2" eb="3">
      <t>マ</t>
    </rPh>
    <phoneticPr fontId="2"/>
  </si>
  <si>
    <t>ｈの勝ち</t>
    <rPh sb="2" eb="3">
      <t>カ</t>
    </rPh>
    <phoneticPr fontId="2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</si>
  <si>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</si>
  <si>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</si>
  <si>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</si>
  <si>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</si>
  <si>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</si>
  <si>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</si>
  <si>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</si>
  <si>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</si>
  <si>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</si>
  <si>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</si>
  <si>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</si>
  <si>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</si>
  <si>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</si>
  <si>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</si>
  <si>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</si>
  <si>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</si>
  <si>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</si>
  <si>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</si>
  <si>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⑦で相談</t>
    <rPh sb="2" eb="4">
      <t>ソウダン</t>
    </rPh>
    <phoneticPr fontId="2"/>
  </si>
  <si>
    <t>⑧で相談</t>
    <rPh sb="2" eb="4">
      <t>ソウダン</t>
    </rPh>
    <phoneticPr fontId="2"/>
  </si>
  <si>
    <t>⑤で相談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</si>
  <si>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</si>
  <si>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</si>
  <si>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</si>
  <si>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</si>
  <si>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</si>
  <si>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</si>
  <si>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</si>
  <si>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</si>
  <si>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</si>
  <si>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</si>
  <si>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</si>
  <si>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</si>
  <si>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</si>
  <si>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</si>
  <si>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</si>
  <si>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</si>
  <si>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</si>
  <si>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</si>
  <si>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</si>
  <si>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</si>
  <si>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</si>
  <si>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</si>
  <si>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</si>
  <si>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８/２4　　　（水）</t>
    <rPh sb="8" eb="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</si>
</sst>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rgb="FFFF0000"/>
      <name val="HGP創英角ｺﾞｼｯｸUB"/>
      <family val="3"/>
      <charset val="128"/>
    </font>
    <font>
      <sz val="9"/>
      <color rgb="FFFF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4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56" fontId="17" fillId="0" borderId="55" xfId="0" applyNumberFormat="1" applyFont="1" applyBorder="1" applyAlignment="1">
      <alignment horizontal="center" vertical="center" wrapText="1"/>
    </xf>
    <xf numFmtId="56" fontId="17" fillId="0" borderId="55" xfId="0" quotePrefix="1" applyNumberFormat="1" applyFont="1" applyBorder="1" applyAlignment="1">
      <alignment horizontal="center" vertical="center" wrapText="1"/>
    </xf>
    <xf numFmtId="56" fontId="17" fillId="0" borderId="54" xfId="0" quotePrefix="1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44</xdr:row>
      <xdr:rowOff>19050</xdr:rowOff>
    </xdr:from>
    <xdr:to>
      <xdr:col>9</xdr:col>
      <xdr:colOff>333375</xdr:colOff>
      <xdr:row>52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79376</xdr:colOff>
      <xdr:row>86</xdr:row>
      <xdr:rowOff>117475</xdr:rowOff>
    </xdr:from>
    <xdr:to>
      <xdr:col>9</xdr:col>
      <xdr:colOff>933451</xdr:colOff>
      <xdr:row>98</xdr:row>
      <xdr:rowOff>107950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6" y="22129750"/>
          <a:ext cx="88931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43</xdr:row>
      <xdr:rowOff>152400</xdr:rowOff>
    </xdr:from>
    <xdr:to>
      <xdr:col>9</xdr:col>
      <xdr:colOff>495300</xdr:colOff>
      <xdr:row>50</xdr:row>
      <xdr:rowOff>180975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934575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86</xdr:row>
      <xdr:rowOff>114300</xdr:rowOff>
    </xdr:from>
    <xdr:to>
      <xdr:col>9</xdr:col>
      <xdr:colOff>933450</xdr:colOff>
      <xdr:row>98</xdr:row>
      <xdr:rowOff>104775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76200" y="22126575"/>
          <a:ext cx="88963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8"/>
  <sheetViews>
    <sheetView showGridLines="0" tabSelected="1" topLeftCell="A11" zoomScaleNormal="100" workbookViewId="0">
      <selection activeCell="G19" sqref="G19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22" ht="17.25">
      <c r="A1" s="284" t="s">
        <v>141</v>
      </c>
      <c r="B1" s="284"/>
      <c r="C1" s="284"/>
      <c r="D1" s="284"/>
      <c r="E1" s="284"/>
      <c r="F1" s="284"/>
      <c r="G1" s="284"/>
      <c r="H1" s="284"/>
      <c r="I1" s="284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22" ht="18" customHeight="1" thickBot="1">
      <c r="A3" s="13" t="s">
        <v>35</v>
      </c>
      <c r="B3" s="285" t="s">
        <v>36</v>
      </c>
      <c r="C3" s="286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22" ht="20.25" customHeight="1">
      <c r="A4" s="172" t="s">
        <v>329</v>
      </c>
      <c r="B4" s="273" t="s">
        <v>16</v>
      </c>
      <c r="C4" s="287"/>
      <c r="D4" s="159" t="s">
        <v>333</v>
      </c>
      <c r="E4" s="150" t="s">
        <v>335</v>
      </c>
      <c r="F4" s="150" t="s">
        <v>337</v>
      </c>
      <c r="G4" s="150" t="s">
        <v>339</v>
      </c>
      <c r="H4" s="150" t="s">
        <v>341</v>
      </c>
      <c r="I4" s="187" t="s">
        <v>345</v>
      </c>
    </row>
    <row r="5" spans="1:22" ht="20.25" customHeight="1">
      <c r="A5" s="186" t="s">
        <v>143</v>
      </c>
      <c r="B5" s="279" t="s">
        <v>331</v>
      </c>
      <c r="C5" s="300"/>
      <c r="D5" s="158" t="s">
        <v>148</v>
      </c>
      <c r="E5" s="151" t="s">
        <v>151</v>
      </c>
      <c r="F5" s="151" t="s">
        <v>154</v>
      </c>
      <c r="G5" s="151" t="s">
        <v>157</v>
      </c>
      <c r="H5" s="151" t="s">
        <v>342</v>
      </c>
      <c r="I5" s="188" t="s">
        <v>346</v>
      </c>
    </row>
    <row r="6" spans="1:22" ht="20.25" customHeight="1">
      <c r="A6" s="186" t="s">
        <v>330</v>
      </c>
      <c r="B6" s="279" t="s">
        <v>332</v>
      </c>
      <c r="C6" s="300"/>
      <c r="D6" s="158" t="s">
        <v>334</v>
      </c>
      <c r="E6" s="151" t="s">
        <v>336</v>
      </c>
      <c r="F6" s="151" t="s">
        <v>338</v>
      </c>
      <c r="G6" s="151" t="s">
        <v>340</v>
      </c>
      <c r="H6" s="151" t="s">
        <v>343</v>
      </c>
      <c r="I6" s="188" t="s">
        <v>165</v>
      </c>
    </row>
    <row r="7" spans="1:22" ht="20.25" customHeight="1" thickBot="1">
      <c r="A7" s="184" t="s">
        <v>132</v>
      </c>
      <c r="B7" s="301" t="s">
        <v>132</v>
      </c>
      <c r="C7" s="302" t="e">
        <v>#N/A</v>
      </c>
      <c r="D7" s="185"/>
      <c r="E7" s="190"/>
      <c r="F7" s="190"/>
      <c r="G7" s="190"/>
      <c r="H7" s="191" t="s">
        <v>344</v>
      </c>
      <c r="I7" s="189" t="s">
        <v>166</v>
      </c>
    </row>
    <row r="8" spans="1:22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22" ht="18.600000000000001" customHeight="1" thickBot="1">
      <c r="A9" s="8" t="s">
        <v>48</v>
      </c>
      <c r="B9" s="9" t="s">
        <v>47</v>
      </c>
      <c r="C9" s="10" t="s">
        <v>37</v>
      </c>
      <c r="D9" s="285" t="s">
        <v>46</v>
      </c>
      <c r="E9" s="312"/>
      <c r="F9" s="311" t="s">
        <v>45</v>
      </c>
      <c r="G9" s="312"/>
      <c r="H9" s="305"/>
      <c r="I9" s="8" t="s">
        <v>11</v>
      </c>
      <c r="J9" s="56"/>
      <c r="K9" s="1"/>
      <c r="L9" s="1"/>
      <c r="M9" s="1"/>
    </row>
    <row r="10" spans="1:22" ht="18.600000000000001" customHeight="1">
      <c r="A10" s="315" t="s">
        <v>224</v>
      </c>
      <c r="B10" s="272" t="s">
        <v>225</v>
      </c>
      <c r="C10" s="214" t="s">
        <v>189</v>
      </c>
      <c r="D10" s="298" t="s">
        <v>190</v>
      </c>
      <c r="E10" s="299"/>
      <c r="F10" s="233" t="s">
        <v>223</v>
      </c>
      <c r="G10" s="72" t="s">
        <v>320</v>
      </c>
      <c r="H10" s="251" t="s">
        <v>191</v>
      </c>
      <c r="I10" s="58" t="s">
        <v>192</v>
      </c>
      <c r="J10" s="56"/>
    </row>
    <row r="11" spans="1:22" ht="18.600000000000001" customHeight="1">
      <c r="A11" s="316"/>
      <c r="B11" s="269"/>
      <c r="C11" s="249" t="s">
        <v>193</v>
      </c>
      <c r="D11" s="295" t="s">
        <v>194</v>
      </c>
      <c r="E11" s="296"/>
      <c r="F11" s="60" t="s">
        <v>198</v>
      </c>
      <c r="G11" s="73" t="s">
        <v>321</v>
      </c>
      <c r="H11" s="59" t="s">
        <v>195</v>
      </c>
      <c r="I11" s="61" t="s">
        <v>191</v>
      </c>
      <c r="J11" s="56"/>
    </row>
    <row r="12" spans="1:22" ht="18.600000000000001" customHeight="1" thickBot="1">
      <c r="A12" s="316"/>
      <c r="B12" s="318"/>
      <c r="C12" s="212" t="s">
        <v>196</v>
      </c>
      <c r="D12" s="293" t="s">
        <v>197</v>
      </c>
      <c r="E12" s="297"/>
      <c r="F12" s="69" t="s">
        <v>130</v>
      </c>
      <c r="G12" s="77" t="s">
        <v>322</v>
      </c>
      <c r="H12" s="252" t="s">
        <v>192</v>
      </c>
      <c r="I12" s="236" t="s">
        <v>198</v>
      </c>
      <c r="J12" s="56"/>
    </row>
    <row r="13" spans="1:22" ht="18.600000000000001" customHeight="1" thickTop="1">
      <c r="A13" s="316"/>
      <c r="B13" s="319" t="s">
        <v>13</v>
      </c>
      <c r="C13" s="205" t="s">
        <v>189</v>
      </c>
      <c r="D13" s="313" t="s">
        <v>199</v>
      </c>
      <c r="E13" s="314"/>
      <c r="F13" s="253" t="s">
        <v>204</v>
      </c>
      <c r="G13" s="75" t="s">
        <v>326</v>
      </c>
      <c r="H13" s="64" t="s">
        <v>200</v>
      </c>
      <c r="I13" s="65" t="s">
        <v>201</v>
      </c>
      <c r="J13" s="56"/>
    </row>
    <row r="14" spans="1:22" ht="18.600000000000001" customHeight="1">
      <c r="A14" s="316"/>
      <c r="B14" s="269"/>
      <c r="C14" s="210" t="s">
        <v>193</v>
      </c>
      <c r="D14" s="281" t="s">
        <v>202</v>
      </c>
      <c r="E14" s="290"/>
      <c r="F14" s="67" t="s">
        <v>206</v>
      </c>
      <c r="G14" s="76" t="s">
        <v>327</v>
      </c>
      <c r="H14" s="66" t="s">
        <v>203</v>
      </c>
      <c r="I14" s="237" t="s">
        <v>204</v>
      </c>
      <c r="J14" s="56"/>
    </row>
    <row r="15" spans="1:22" ht="18.600000000000001" customHeight="1" thickBot="1">
      <c r="A15" s="316"/>
      <c r="B15" s="270"/>
      <c r="C15" s="206" t="s">
        <v>196</v>
      </c>
      <c r="D15" s="291" t="s">
        <v>205</v>
      </c>
      <c r="E15" s="292"/>
      <c r="F15" s="62" t="s">
        <v>201</v>
      </c>
      <c r="G15" s="74" t="s">
        <v>328</v>
      </c>
      <c r="H15" s="254" t="s">
        <v>131</v>
      </c>
      <c r="I15" s="63" t="s">
        <v>206</v>
      </c>
      <c r="J15" s="56"/>
    </row>
    <row r="16" spans="1:22" ht="18.600000000000001" customHeight="1" thickTop="1">
      <c r="A16" s="316"/>
      <c r="B16" s="319" t="s">
        <v>226</v>
      </c>
      <c r="C16" s="210" t="s">
        <v>189</v>
      </c>
      <c r="D16" s="281" t="s">
        <v>199</v>
      </c>
      <c r="E16" s="290"/>
      <c r="F16" s="255" t="s">
        <v>210</v>
      </c>
      <c r="G16" s="76" t="s">
        <v>323</v>
      </c>
      <c r="H16" s="66" t="s">
        <v>207</v>
      </c>
      <c r="I16" s="237" t="s">
        <v>208</v>
      </c>
      <c r="J16" s="56"/>
    </row>
    <row r="17" spans="1:10" ht="18.600000000000001" customHeight="1">
      <c r="A17" s="316"/>
      <c r="B17" s="269"/>
      <c r="C17" s="212" t="s">
        <v>193</v>
      </c>
      <c r="D17" s="293" t="s">
        <v>202</v>
      </c>
      <c r="E17" s="297"/>
      <c r="F17" s="256" t="s">
        <v>212</v>
      </c>
      <c r="G17" s="239" t="s">
        <v>324</v>
      </c>
      <c r="H17" s="240" t="s">
        <v>209</v>
      </c>
      <c r="I17" s="236" t="s">
        <v>210</v>
      </c>
      <c r="J17" s="56"/>
    </row>
    <row r="18" spans="1:10" ht="18.600000000000001" customHeight="1" thickBot="1">
      <c r="A18" s="317"/>
      <c r="B18" s="270"/>
      <c r="C18" s="211" t="s">
        <v>196</v>
      </c>
      <c r="D18" s="288" t="s">
        <v>205</v>
      </c>
      <c r="E18" s="289"/>
      <c r="F18" s="257" t="s">
        <v>208</v>
      </c>
      <c r="G18" s="78" t="s">
        <v>325</v>
      </c>
      <c r="H18" s="71" t="s">
        <v>211</v>
      </c>
      <c r="I18" s="68" t="s">
        <v>212</v>
      </c>
      <c r="J18" s="56"/>
    </row>
    <row r="19" spans="1:10" ht="18.600000000000001" customHeight="1">
      <c r="A19" s="386" t="s">
        <v>399</v>
      </c>
      <c r="B19" s="389" t="s">
        <v>227</v>
      </c>
      <c r="C19" s="247" t="s">
        <v>189</v>
      </c>
      <c r="D19" s="281" t="s">
        <v>199</v>
      </c>
      <c r="E19" s="277"/>
      <c r="F19" s="67" t="s">
        <v>131</v>
      </c>
      <c r="G19" s="76"/>
      <c r="H19" s="66" t="s">
        <v>213</v>
      </c>
      <c r="I19" s="237" t="s">
        <v>204</v>
      </c>
      <c r="J19" s="56"/>
    </row>
    <row r="20" spans="1:10" ht="18.600000000000001" customHeight="1">
      <c r="A20" s="387"/>
      <c r="B20" s="389"/>
      <c r="C20" s="249" t="s">
        <v>193</v>
      </c>
      <c r="D20" s="303" t="s">
        <v>202</v>
      </c>
      <c r="E20" s="304"/>
      <c r="F20" s="238" t="s">
        <v>221</v>
      </c>
      <c r="G20" s="250"/>
      <c r="H20" s="240" t="s">
        <v>195</v>
      </c>
      <c r="I20" s="236" t="s">
        <v>131</v>
      </c>
      <c r="J20" s="56"/>
    </row>
    <row r="21" spans="1:10" ht="18.600000000000001" customHeight="1" thickBot="1">
      <c r="A21" s="387"/>
      <c r="B21" s="389"/>
      <c r="C21" s="248" t="s">
        <v>196</v>
      </c>
      <c r="D21" s="291" t="s">
        <v>205</v>
      </c>
      <c r="E21" s="282"/>
      <c r="F21" s="62" t="s">
        <v>223</v>
      </c>
      <c r="G21" s="74"/>
      <c r="H21" s="70" t="s">
        <v>204</v>
      </c>
      <c r="I21" s="63" t="s">
        <v>195</v>
      </c>
      <c r="J21" s="56"/>
    </row>
    <row r="22" spans="1:10" ht="18.600000000000001" customHeight="1" thickTop="1">
      <c r="A22" s="387"/>
      <c r="B22" s="390" t="s">
        <v>226</v>
      </c>
      <c r="C22" s="210" t="s">
        <v>189</v>
      </c>
      <c r="D22" s="281" t="s">
        <v>199</v>
      </c>
      <c r="E22" s="277"/>
      <c r="F22" s="67" t="s">
        <v>129</v>
      </c>
      <c r="G22" s="76"/>
      <c r="H22" s="66" t="s">
        <v>211</v>
      </c>
      <c r="I22" s="237" t="s">
        <v>214</v>
      </c>
      <c r="J22" s="56"/>
    </row>
    <row r="23" spans="1:10" ht="18.600000000000001" customHeight="1">
      <c r="A23" s="387"/>
      <c r="B23" s="391"/>
      <c r="C23" s="212" t="s">
        <v>193</v>
      </c>
      <c r="D23" s="293" t="s">
        <v>202</v>
      </c>
      <c r="E23" s="294"/>
      <c r="F23" s="238" t="s">
        <v>200</v>
      </c>
      <c r="G23" s="239"/>
      <c r="H23" s="240" t="s">
        <v>191</v>
      </c>
      <c r="I23" s="236" t="s">
        <v>211</v>
      </c>
      <c r="J23" s="56"/>
    </row>
    <row r="24" spans="1:10" ht="18.600000000000001" customHeight="1" thickBot="1">
      <c r="A24" s="388"/>
      <c r="B24" s="392"/>
      <c r="C24" s="211" t="s">
        <v>196</v>
      </c>
      <c r="D24" s="288" t="s">
        <v>205</v>
      </c>
      <c r="E24" s="275"/>
      <c r="F24" s="235" t="s">
        <v>201</v>
      </c>
      <c r="G24" s="78"/>
      <c r="H24" s="71" t="s">
        <v>214</v>
      </c>
      <c r="I24" s="68" t="s">
        <v>191</v>
      </c>
      <c r="J24" s="56"/>
    </row>
    <row r="25" spans="1:10" ht="18.600000000000001" customHeight="1">
      <c r="A25" s="271" t="s">
        <v>228</v>
      </c>
      <c r="B25" s="272" t="s">
        <v>21</v>
      </c>
      <c r="C25" s="14" t="s">
        <v>215</v>
      </c>
      <c r="D25" s="303" t="s">
        <v>199</v>
      </c>
      <c r="E25" s="304"/>
      <c r="F25" s="238" t="s">
        <v>201</v>
      </c>
      <c r="G25" s="239"/>
      <c r="H25" s="240" t="s">
        <v>213</v>
      </c>
      <c r="I25" s="241" t="s">
        <v>191</v>
      </c>
      <c r="J25" s="56"/>
    </row>
    <row r="26" spans="1:10" ht="18.600000000000001" customHeight="1">
      <c r="A26" s="267"/>
      <c r="B26" s="269"/>
      <c r="C26" s="203" t="s">
        <v>216</v>
      </c>
      <c r="D26" s="295" t="s">
        <v>202</v>
      </c>
      <c r="E26" s="279"/>
      <c r="F26" s="60" t="s">
        <v>206</v>
      </c>
      <c r="G26" s="73"/>
      <c r="H26" s="59" t="s">
        <v>217</v>
      </c>
      <c r="I26" s="61" t="s">
        <v>201</v>
      </c>
      <c r="J26" s="56"/>
    </row>
    <row r="27" spans="1:10" ht="18.600000000000001" customHeight="1" thickBot="1">
      <c r="A27" s="267"/>
      <c r="B27" s="269"/>
      <c r="C27" s="206" t="s">
        <v>218</v>
      </c>
      <c r="D27" s="291" t="s">
        <v>205</v>
      </c>
      <c r="E27" s="282"/>
      <c r="F27" s="62" t="s">
        <v>204</v>
      </c>
      <c r="G27" s="74"/>
      <c r="H27" s="70" t="s">
        <v>191</v>
      </c>
      <c r="I27" s="63" t="s">
        <v>206</v>
      </c>
      <c r="J27" s="56"/>
    </row>
    <row r="28" spans="1:10" ht="18.600000000000001" customHeight="1" thickTop="1">
      <c r="A28" s="267"/>
      <c r="B28" s="319" t="s">
        <v>229</v>
      </c>
      <c r="C28" s="210" t="s">
        <v>215</v>
      </c>
      <c r="D28" s="281" t="s">
        <v>199</v>
      </c>
      <c r="E28" s="277"/>
      <c r="F28" s="67" t="s">
        <v>130</v>
      </c>
      <c r="G28" s="76"/>
      <c r="H28" s="66" t="s">
        <v>128</v>
      </c>
      <c r="I28" s="237" t="s">
        <v>131</v>
      </c>
      <c r="J28" s="56"/>
    </row>
    <row r="29" spans="1:10" ht="18.600000000000001" customHeight="1">
      <c r="A29" s="267"/>
      <c r="B29" s="269"/>
      <c r="C29" s="14" t="s">
        <v>216</v>
      </c>
      <c r="D29" s="293" t="s">
        <v>202</v>
      </c>
      <c r="E29" s="294"/>
      <c r="F29" s="69" t="s">
        <v>219</v>
      </c>
      <c r="G29" s="77"/>
      <c r="H29" s="234" t="s">
        <v>209</v>
      </c>
      <c r="I29" s="236" t="s">
        <v>130</v>
      </c>
      <c r="J29" s="56"/>
    </row>
    <row r="30" spans="1:10" ht="18.600000000000001" customHeight="1" thickBot="1">
      <c r="A30" s="267"/>
      <c r="B30" s="318"/>
      <c r="C30" s="206" t="s">
        <v>218</v>
      </c>
      <c r="D30" s="291" t="s">
        <v>205</v>
      </c>
      <c r="E30" s="282"/>
      <c r="F30" s="62" t="s">
        <v>131</v>
      </c>
      <c r="G30" s="74"/>
      <c r="H30" s="70" t="s">
        <v>214</v>
      </c>
      <c r="I30" s="63" t="s">
        <v>219</v>
      </c>
      <c r="J30" s="56"/>
    </row>
    <row r="31" spans="1:10" ht="18.600000000000001" customHeight="1" thickTop="1">
      <c r="A31" s="267"/>
      <c r="B31" s="319" t="s">
        <v>230</v>
      </c>
      <c r="C31" s="210" t="s">
        <v>215</v>
      </c>
      <c r="D31" s="281" t="s">
        <v>199</v>
      </c>
      <c r="E31" s="277"/>
      <c r="F31" s="67" t="s">
        <v>208</v>
      </c>
      <c r="G31" s="76"/>
      <c r="H31" s="66" t="s">
        <v>129</v>
      </c>
      <c r="I31" s="237" t="s">
        <v>220</v>
      </c>
      <c r="J31" s="56"/>
    </row>
    <row r="32" spans="1:10" ht="18.600000000000001" customHeight="1">
      <c r="A32" s="267"/>
      <c r="B32" s="269"/>
      <c r="C32" s="210" t="s">
        <v>216</v>
      </c>
      <c r="D32" s="281" t="s">
        <v>202</v>
      </c>
      <c r="E32" s="277"/>
      <c r="F32" s="60" t="s">
        <v>222</v>
      </c>
      <c r="G32" s="73"/>
      <c r="H32" s="59" t="s">
        <v>207</v>
      </c>
      <c r="I32" s="61" t="s">
        <v>129</v>
      </c>
      <c r="J32" s="56"/>
    </row>
    <row r="33" spans="1:13" ht="18.600000000000001" customHeight="1" thickBot="1">
      <c r="A33" s="268"/>
      <c r="B33" s="270"/>
      <c r="C33" s="211" t="s">
        <v>218</v>
      </c>
      <c r="D33" s="288" t="s">
        <v>205</v>
      </c>
      <c r="E33" s="275"/>
      <c r="F33" s="235" t="s">
        <v>223</v>
      </c>
      <c r="G33" s="78"/>
      <c r="H33" s="71" t="s">
        <v>200</v>
      </c>
      <c r="I33" s="68" t="s">
        <v>207</v>
      </c>
      <c r="J33" s="57"/>
    </row>
    <row r="34" spans="1:13" ht="18.600000000000001" customHeight="1">
      <c r="A34" s="320" t="s">
        <v>231</v>
      </c>
      <c r="B34" s="272" t="s">
        <v>21</v>
      </c>
      <c r="C34" s="210" t="s">
        <v>215</v>
      </c>
      <c r="D34" s="281" t="s">
        <v>199</v>
      </c>
      <c r="E34" s="277"/>
      <c r="F34" s="67" t="s">
        <v>221</v>
      </c>
      <c r="G34" s="76"/>
      <c r="H34" s="66" t="s">
        <v>198</v>
      </c>
      <c r="I34" s="237" t="s">
        <v>128</v>
      </c>
      <c r="J34" s="56"/>
    </row>
    <row r="35" spans="1:13" ht="18.600000000000001" customHeight="1">
      <c r="A35" s="320"/>
      <c r="B35" s="269"/>
      <c r="C35" s="14" t="s">
        <v>216</v>
      </c>
      <c r="D35" s="303" t="s">
        <v>202</v>
      </c>
      <c r="E35" s="304"/>
      <c r="F35" s="238" t="s">
        <v>217</v>
      </c>
      <c r="G35" s="239"/>
      <c r="H35" s="240" t="s">
        <v>203</v>
      </c>
      <c r="I35" s="241" t="s">
        <v>221</v>
      </c>
      <c r="J35" s="56"/>
    </row>
    <row r="36" spans="1:13" ht="18.600000000000001" customHeight="1" thickBot="1">
      <c r="A36" s="320"/>
      <c r="B36" s="318"/>
      <c r="C36" s="206" t="s">
        <v>218</v>
      </c>
      <c r="D36" s="291" t="s">
        <v>205</v>
      </c>
      <c r="E36" s="282"/>
      <c r="F36" s="62" t="s">
        <v>128</v>
      </c>
      <c r="G36" s="74"/>
      <c r="H36" s="70" t="s">
        <v>192</v>
      </c>
      <c r="I36" s="63" t="s">
        <v>217</v>
      </c>
      <c r="J36" s="56"/>
    </row>
    <row r="37" spans="1:13" ht="18.600000000000001" customHeight="1" thickTop="1">
      <c r="A37" s="267"/>
      <c r="B37" s="269" t="s">
        <v>51</v>
      </c>
      <c r="C37" s="14" t="s">
        <v>215</v>
      </c>
      <c r="D37" s="303" t="s">
        <v>199</v>
      </c>
      <c r="E37" s="304"/>
      <c r="F37" s="238" t="s">
        <v>219</v>
      </c>
      <c r="G37" s="239"/>
      <c r="H37" s="240" t="s">
        <v>212</v>
      </c>
      <c r="I37" s="241" t="s">
        <v>214</v>
      </c>
      <c r="J37" s="56"/>
    </row>
    <row r="38" spans="1:13" ht="18.600000000000001" customHeight="1">
      <c r="A38" s="267"/>
      <c r="B38" s="269"/>
      <c r="C38" s="203" t="s">
        <v>216</v>
      </c>
      <c r="D38" s="295" t="s">
        <v>202</v>
      </c>
      <c r="E38" s="279"/>
      <c r="F38" s="60" t="s">
        <v>210</v>
      </c>
      <c r="G38" s="73"/>
      <c r="H38" s="59" t="s">
        <v>222</v>
      </c>
      <c r="I38" s="61" t="s">
        <v>219</v>
      </c>
      <c r="J38" s="56"/>
    </row>
    <row r="39" spans="1:13" ht="18.600000000000001" customHeight="1" thickBot="1">
      <c r="A39" s="268"/>
      <c r="B39" s="270"/>
      <c r="C39" s="211" t="s">
        <v>218</v>
      </c>
      <c r="D39" s="288" t="s">
        <v>205</v>
      </c>
      <c r="E39" s="275"/>
      <c r="F39" s="235" t="s">
        <v>214</v>
      </c>
      <c r="G39" s="78"/>
      <c r="H39" s="71" t="s">
        <v>213</v>
      </c>
      <c r="I39" s="68" t="s">
        <v>222</v>
      </c>
      <c r="J39" s="56"/>
    </row>
    <row r="40" spans="1:13" ht="13.5" customHeight="1">
      <c r="A40" s="5"/>
      <c r="B40" s="12"/>
      <c r="C40" s="5"/>
      <c r="D40" s="306"/>
      <c r="E40" s="306"/>
      <c r="F40" s="5"/>
      <c r="G40" s="5"/>
      <c r="H40" s="5"/>
      <c r="I40" s="3"/>
      <c r="J40" s="1"/>
      <c r="K40" s="1"/>
      <c r="L40" s="1"/>
      <c r="M40" s="1"/>
    </row>
    <row r="41" spans="1:13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  <c r="L41" s="1"/>
      <c r="M41" s="1"/>
    </row>
    <row r="42" spans="1:13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  <c r="L42" s="1"/>
      <c r="M42" s="1"/>
    </row>
    <row r="43" spans="1:13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  <c r="L43" s="1"/>
      <c r="M43" s="1"/>
    </row>
    <row r="44" spans="1:13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3" ht="25.5" customHeight="1">
      <c r="A45" s="5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3" ht="25.5" customHeight="1">
      <c r="A46" s="5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3" ht="25.5" customHeight="1">
      <c r="A47" s="5"/>
      <c r="B47" s="30"/>
      <c r="C47" s="31"/>
      <c r="D47" s="31"/>
      <c r="E47" s="31"/>
      <c r="F47" s="31"/>
      <c r="G47" s="31"/>
      <c r="H47" s="31"/>
      <c r="I47" s="32"/>
    </row>
    <row r="48" spans="1:13" ht="25.5" customHeight="1">
      <c r="A48" s="5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5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5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5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5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5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5"/>
      <c r="B54" s="12"/>
      <c r="C54" s="5"/>
      <c r="D54" s="5"/>
      <c r="E54" s="5"/>
      <c r="F54" s="5"/>
      <c r="G54" s="5"/>
      <c r="H54" s="5"/>
      <c r="I54" s="3"/>
      <c r="J54" s="19"/>
      <c r="K54" s="19"/>
    </row>
    <row r="55" spans="1:11" ht="21" customHeight="1" thickBot="1">
      <c r="A55" s="22" t="s">
        <v>319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285" t="s">
        <v>9</v>
      </c>
      <c r="E56" s="305"/>
      <c r="F56" s="311" t="s">
        <v>10</v>
      </c>
      <c r="G56" s="312"/>
      <c r="H56" s="305"/>
      <c r="I56" s="55" t="s">
        <v>11</v>
      </c>
    </row>
    <row r="57" spans="1:11" ht="21" customHeight="1">
      <c r="A57" s="315" t="s">
        <v>232</v>
      </c>
      <c r="B57" s="307" t="s">
        <v>233</v>
      </c>
      <c r="C57" s="214" t="s">
        <v>280</v>
      </c>
      <c r="D57" s="273" t="s">
        <v>281</v>
      </c>
      <c r="E57" s="274"/>
      <c r="F57" s="172" t="s">
        <v>234</v>
      </c>
      <c r="G57" s="209"/>
      <c r="H57" s="209" t="s">
        <v>235</v>
      </c>
      <c r="I57" s="50" t="s">
        <v>369</v>
      </c>
    </row>
    <row r="58" spans="1:11" ht="21" customHeight="1">
      <c r="A58" s="316"/>
      <c r="B58" s="308"/>
      <c r="C58" s="203" t="s">
        <v>282</v>
      </c>
      <c r="D58" s="279" t="s">
        <v>283</v>
      </c>
      <c r="E58" s="280"/>
      <c r="F58" s="186" t="s">
        <v>236</v>
      </c>
      <c r="G58" s="204"/>
      <c r="H58" s="204" t="s">
        <v>237</v>
      </c>
      <c r="I58" s="52" t="s">
        <v>370</v>
      </c>
    </row>
    <row r="59" spans="1:11" ht="21" customHeight="1">
      <c r="A59" s="316"/>
      <c r="B59" s="308"/>
      <c r="C59" s="203" t="s">
        <v>284</v>
      </c>
      <c r="D59" s="279" t="s">
        <v>285</v>
      </c>
      <c r="E59" s="280"/>
      <c r="F59" s="186" t="s">
        <v>238</v>
      </c>
      <c r="G59" s="204"/>
      <c r="H59" s="204" t="s">
        <v>239</v>
      </c>
      <c r="I59" s="52" t="s">
        <v>371</v>
      </c>
    </row>
    <row r="60" spans="1:11" ht="21" customHeight="1" thickBot="1">
      <c r="A60" s="316"/>
      <c r="B60" s="309"/>
      <c r="C60" s="206" t="s">
        <v>286</v>
      </c>
      <c r="D60" s="282" t="s">
        <v>287</v>
      </c>
      <c r="E60" s="283"/>
      <c r="F60" s="230" t="s">
        <v>240</v>
      </c>
      <c r="G60" s="207"/>
      <c r="H60" s="207" t="s">
        <v>241</v>
      </c>
      <c r="I60" s="53" t="s">
        <v>372</v>
      </c>
    </row>
    <row r="61" spans="1:11" ht="21" customHeight="1" thickTop="1">
      <c r="A61" s="316"/>
      <c r="B61" s="308" t="s">
        <v>226</v>
      </c>
      <c r="C61" s="210" t="s">
        <v>288</v>
      </c>
      <c r="D61" s="277" t="s">
        <v>281</v>
      </c>
      <c r="E61" s="278"/>
      <c r="F61" s="172" t="s">
        <v>242</v>
      </c>
      <c r="G61" s="209"/>
      <c r="H61" s="209" t="s">
        <v>243</v>
      </c>
      <c r="I61" s="54" t="s">
        <v>373</v>
      </c>
    </row>
    <row r="62" spans="1:11" ht="21" customHeight="1">
      <c r="A62" s="316"/>
      <c r="B62" s="308"/>
      <c r="C62" s="203" t="s">
        <v>289</v>
      </c>
      <c r="D62" s="279" t="s">
        <v>283</v>
      </c>
      <c r="E62" s="280"/>
      <c r="F62" s="186" t="s">
        <v>244</v>
      </c>
      <c r="G62" s="204"/>
      <c r="H62" s="204" t="s">
        <v>245</v>
      </c>
      <c r="I62" s="52" t="s">
        <v>374</v>
      </c>
    </row>
    <row r="63" spans="1:11" ht="23.25" customHeight="1">
      <c r="A63" s="316"/>
      <c r="B63" s="308"/>
      <c r="C63" s="203" t="s">
        <v>290</v>
      </c>
      <c r="D63" s="279" t="s">
        <v>285</v>
      </c>
      <c r="E63" s="280"/>
      <c r="F63" s="186" t="s">
        <v>246</v>
      </c>
      <c r="G63" s="204"/>
      <c r="H63" s="204" t="s">
        <v>247</v>
      </c>
      <c r="I63" s="52" t="s">
        <v>375</v>
      </c>
    </row>
    <row r="64" spans="1:11" ht="21" customHeight="1" thickBot="1">
      <c r="A64" s="321"/>
      <c r="B64" s="310"/>
      <c r="C64" s="211" t="s">
        <v>291</v>
      </c>
      <c r="D64" s="282" t="s">
        <v>287</v>
      </c>
      <c r="E64" s="283"/>
      <c r="F64" s="230" t="s">
        <v>248</v>
      </c>
      <c r="G64" s="207"/>
      <c r="H64" s="207" t="s">
        <v>249</v>
      </c>
      <c r="I64" s="53" t="s">
        <v>376</v>
      </c>
    </row>
    <row r="65" spans="1:11" ht="21.75" customHeight="1" thickTop="1">
      <c r="A65" s="271" t="s">
        <v>250</v>
      </c>
      <c r="B65" s="272" t="s">
        <v>25</v>
      </c>
      <c r="C65" s="214" t="s">
        <v>292</v>
      </c>
      <c r="D65" s="273" t="s">
        <v>281</v>
      </c>
      <c r="E65" s="274"/>
      <c r="F65" s="172" t="s">
        <v>1</v>
      </c>
      <c r="G65" s="209"/>
      <c r="H65" s="209" t="s">
        <v>251</v>
      </c>
      <c r="I65" s="54" t="s">
        <v>377</v>
      </c>
      <c r="J65" s="21"/>
      <c r="K65" s="21"/>
    </row>
    <row r="66" spans="1:11" ht="21" customHeight="1">
      <c r="A66" s="267"/>
      <c r="B66" s="269"/>
      <c r="C66" s="203" t="s">
        <v>293</v>
      </c>
      <c r="D66" s="279" t="s">
        <v>283</v>
      </c>
      <c r="E66" s="280"/>
      <c r="F66" s="186" t="s">
        <v>25</v>
      </c>
      <c r="G66" s="204"/>
      <c r="H66" s="204" t="s">
        <v>252</v>
      </c>
      <c r="I66" s="52" t="s">
        <v>378</v>
      </c>
      <c r="J66" s="21"/>
      <c r="K66" s="21"/>
    </row>
    <row r="67" spans="1:11" ht="21" customHeight="1">
      <c r="A67" s="267"/>
      <c r="B67" s="269"/>
      <c r="C67" s="203" t="s">
        <v>294</v>
      </c>
      <c r="D67" s="279" t="s">
        <v>285</v>
      </c>
      <c r="E67" s="280"/>
      <c r="F67" s="186" t="s">
        <v>24</v>
      </c>
      <c r="G67" s="204"/>
      <c r="H67" s="204" t="s">
        <v>253</v>
      </c>
      <c r="I67" s="52" t="s">
        <v>379</v>
      </c>
      <c r="J67" s="21"/>
      <c r="K67" s="21"/>
    </row>
    <row r="68" spans="1:11" ht="21" customHeight="1" thickBot="1">
      <c r="A68" s="267"/>
      <c r="B68" s="318"/>
      <c r="C68" s="206" t="s">
        <v>295</v>
      </c>
      <c r="D68" s="282" t="s">
        <v>287</v>
      </c>
      <c r="E68" s="283"/>
      <c r="F68" s="230" t="s">
        <v>5</v>
      </c>
      <c r="G68" s="207"/>
      <c r="H68" s="207" t="s">
        <v>254</v>
      </c>
      <c r="I68" s="53" t="s">
        <v>380</v>
      </c>
      <c r="J68" s="21"/>
      <c r="K68" s="21"/>
    </row>
    <row r="69" spans="1:11" ht="21" customHeight="1" thickTop="1">
      <c r="A69" s="267"/>
      <c r="B69" s="319" t="s">
        <v>227</v>
      </c>
      <c r="C69" s="14" t="s">
        <v>296</v>
      </c>
      <c r="D69" s="322" t="s">
        <v>281</v>
      </c>
      <c r="E69" s="323"/>
      <c r="F69" s="242" t="s">
        <v>255</v>
      </c>
      <c r="G69" s="243"/>
      <c r="H69" s="243" t="s">
        <v>14</v>
      </c>
      <c r="I69" s="54" t="s">
        <v>381</v>
      </c>
      <c r="J69" s="153"/>
    </row>
    <row r="70" spans="1:11" ht="21" customHeight="1">
      <c r="A70" s="267"/>
      <c r="B70" s="269"/>
      <c r="C70" s="203" t="s">
        <v>297</v>
      </c>
      <c r="D70" s="279" t="s">
        <v>283</v>
      </c>
      <c r="E70" s="280"/>
      <c r="F70" s="186" t="s">
        <v>256</v>
      </c>
      <c r="G70" s="204"/>
      <c r="H70" s="204" t="s">
        <v>4</v>
      </c>
      <c r="I70" s="52" t="s">
        <v>382</v>
      </c>
      <c r="J70" s="153"/>
      <c r="K70" s="21"/>
    </row>
    <row r="71" spans="1:11" ht="24" customHeight="1">
      <c r="A71" s="267"/>
      <c r="B71" s="269"/>
      <c r="C71" s="212" t="s">
        <v>298</v>
      </c>
      <c r="D71" s="279" t="s">
        <v>285</v>
      </c>
      <c r="E71" s="280"/>
      <c r="F71" s="231" t="s">
        <v>257</v>
      </c>
      <c r="G71" s="213"/>
      <c r="H71" s="213" t="s">
        <v>0</v>
      </c>
      <c r="I71" s="52" t="s">
        <v>383</v>
      </c>
      <c r="J71" s="1"/>
      <c r="K71" s="21"/>
    </row>
    <row r="72" spans="1:11" ht="21" customHeight="1" thickBot="1">
      <c r="A72" s="268"/>
      <c r="B72" s="270"/>
      <c r="C72" s="211" t="s">
        <v>299</v>
      </c>
      <c r="D72" s="275" t="s">
        <v>287</v>
      </c>
      <c r="E72" s="276"/>
      <c r="F72" s="232" t="s">
        <v>258</v>
      </c>
      <c r="G72" s="208"/>
      <c r="H72" s="208" t="s">
        <v>6</v>
      </c>
      <c r="I72" s="51" t="s">
        <v>384</v>
      </c>
      <c r="J72" s="1"/>
    </row>
    <row r="73" spans="1:11" ht="21" customHeight="1">
      <c r="A73" s="271" t="s">
        <v>259</v>
      </c>
      <c r="B73" s="272" t="s">
        <v>1</v>
      </c>
      <c r="C73" s="214" t="s">
        <v>300</v>
      </c>
      <c r="D73" s="273" t="s">
        <v>301</v>
      </c>
      <c r="E73" s="274"/>
      <c r="F73" s="172" t="s">
        <v>260</v>
      </c>
      <c r="G73" s="209"/>
      <c r="H73" s="209" t="s">
        <v>261</v>
      </c>
      <c r="I73" s="50" t="s">
        <v>385</v>
      </c>
      <c r="J73" s="245" t="s">
        <v>312</v>
      </c>
      <c r="K73" s="21"/>
    </row>
    <row r="74" spans="1:11" ht="21" customHeight="1">
      <c r="A74" s="267"/>
      <c r="B74" s="269"/>
      <c r="C74" s="203" t="s">
        <v>302</v>
      </c>
      <c r="D74" s="279" t="s">
        <v>303</v>
      </c>
      <c r="E74" s="280"/>
      <c r="F74" s="186" t="s">
        <v>262</v>
      </c>
      <c r="G74" s="204"/>
      <c r="H74" s="204" t="s">
        <v>263</v>
      </c>
      <c r="I74" s="52" t="s">
        <v>386</v>
      </c>
      <c r="J74" s="245" t="s">
        <v>313</v>
      </c>
      <c r="K74" s="21"/>
    </row>
    <row r="75" spans="1:11" ht="22.5" customHeight="1">
      <c r="A75" s="267"/>
      <c r="B75" s="269"/>
      <c r="C75" s="203" t="s">
        <v>304</v>
      </c>
      <c r="D75" s="279" t="s">
        <v>305</v>
      </c>
      <c r="E75" s="280"/>
      <c r="F75" s="186" t="s">
        <v>264</v>
      </c>
      <c r="G75" s="204"/>
      <c r="H75" s="204" t="s">
        <v>265</v>
      </c>
      <c r="I75" s="52" t="s">
        <v>387</v>
      </c>
      <c r="J75" s="244" t="s">
        <v>313</v>
      </c>
      <c r="K75" s="21"/>
    </row>
    <row r="76" spans="1:11" ht="20.25" customHeight="1" thickBot="1">
      <c r="A76" s="268"/>
      <c r="B76" s="270"/>
      <c r="C76" s="211" t="s">
        <v>306</v>
      </c>
      <c r="D76" s="275" t="s">
        <v>307</v>
      </c>
      <c r="E76" s="276"/>
      <c r="F76" s="232" t="s">
        <v>266</v>
      </c>
      <c r="G76" s="208"/>
      <c r="H76" s="208" t="s">
        <v>267</v>
      </c>
      <c r="I76" s="51" t="s">
        <v>388</v>
      </c>
      <c r="J76" s="244" t="s">
        <v>313</v>
      </c>
      <c r="K76" s="21"/>
    </row>
    <row r="77" spans="1:11" ht="21" customHeight="1">
      <c r="A77" s="271" t="s">
        <v>268</v>
      </c>
      <c r="B77" s="272" t="s">
        <v>227</v>
      </c>
      <c r="C77" s="214" t="s">
        <v>308</v>
      </c>
      <c r="D77" s="273" t="s">
        <v>301</v>
      </c>
      <c r="E77" s="274"/>
      <c r="F77" s="172" t="s">
        <v>269</v>
      </c>
      <c r="G77" s="209"/>
      <c r="H77" s="209" t="s">
        <v>270</v>
      </c>
      <c r="I77" s="50" t="s">
        <v>389</v>
      </c>
      <c r="J77" s="245" t="s">
        <v>314</v>
      </c>
      <c r="K77" s="21"/>
    </row>
    <row r="78" spans="1:11" ht="21" customHeight="1">
      <c r="A78" s="267"/>
      <c r="B78" s="269"/>
      <c r="C78" s="203" t="s">
        <v>309</v>
      </c>
      <c r="D78" s="279" t="s">
        <v>303</v>
      </c>
      <c r="E78" s="280"/>
      <c r="F78" s="186" t="s">
        <v>271</v>
      </c>
      <c r="G78" s="204"/>
      <c r="H78" s="204" t="s">
        <v>272</v>
      </c>
      <c r="I78" s="52" t="s">
        <v>390</v>
      </c>
      <c r="J78" s="245" t="s">
        <v>315</v>
      </c>
      <c r="K78" s="21"/>
    </row>
    <row r="79" spans="1:11" ht="22.5" customHeight="1">
      <c r="A79" s="267"/>
      <c r="B79" s="269"/>
      <c r="C79" s="203" t="s">
        <v>310</v>
      </c>
      <c r="D79" s="279" t="s">
        <v>305</v>
      </c>
      <c r="E79" s="280"/>
      <c r="F79" s="186" t="s">
        <v>273</v>
      </c>
      <c r="G79" s="204"/>
      <c r="H79" s="204" t="s">
        <v>274</v>
      </c>
      <c r="I79" s="52" t="s">
        <v>391</v>
      </c>
      <c r="J79" s="244" t="s">
        <v>313</v>
      </c>
      <c r="K79" s="21"/>
    </row>
    <row r="80" spans="1:11" ht="20.25" customHeight="1" thickBot="1">
      <c r="A80" s="268"/>
      <c r="B80" s="270"/>
      <c r="C80" s="211" t="s">
        <v>311</v>
      </c>
      <c r="D80" s="275" t="s">
        <v>307</v>
      </c>
      <c r="E80" s="276"/>
      <c r="F80" s="232" t="s">
        <v>275</v>
      </c>
      <c r="G80" s="208"/>
      <c r="H80" s="208" t="s">
        <v>276</v>
      </c>
      <c r="I80" s="51" t="s">
        <v>392</v>
      </c>
      <c r="J80" s="244" t="s">
        <v>316</v>
      </c>
      <c r="K80" s="21"/>
    </row>
    <row r="81" spans="1:10" ht="23.25" customHeight="1">
      <c r="A81" s="271" t="s">
        <v>277</v>
      </c>
      <c r="B81" s="272" t="s">
        <v>368</v>
      </c>
      <c r="C81" s="265" t="s">
        <v>355</v>
      </c>
      <c r="D81" s="273" t="s">
        <v>356</v>
      </c>
      <c r="E81" s="274"/>
      <c r="F81" s="172" t="s">
        <v>347</v>
      </c>
      <c r="G81" s="258"/>
      <c r="H81" s="258" t="s">
        <v>351</v>
      </c>
      <c r="I81" s="50" t="s">
        <v>393</v>
      </c>
      <c r="J81" s="244" t="s">
        <v>317</v>
      </c>
    </row>
    <row r="82" spans="1:10" ht="23.25" customHeight="1" thickBot="1">
      <c r="A82" s="268"/>
      <c r="B82" s="270"/>
      <c r="C82" s="263" t="s">
        <v>357</v>
      </c>
      <c r="D82" s="275" t="s">
        <v>358</v>
      </c>
      <c r="E82" s="276"/>
      <c r="F82" s="232" t="s">
        <v>348</v>
      </c>
      <c r="G82" s="260"/>
      <c r="H82" s="260" t="s">
        <v>352</v>
      </c>
      <c r="I82" s="51" t="s">
        <v>394</v>
      </c>
      <c r="J82" s="245" t="s">
        <v>313</v>
      </c>
    </row>
    <row r="83" spans="1:10" ht="23.25" customHeight="1">
      <c r="A83" s="267" t="s">
        <v>278</v>
      </c>
      <c r="B83" s="269" t="s">
        <v>279</v>
      </c>
      <c r="C83" s="261" t="s">
        <v>359</v>
      </c>
      <c r="D83" s="277" t="s">
        <v>360</v>
      </c>
      <c r="E83" s="278"/>
      <c r="F83" s="11" t="s">
        <v>349</v>
      </c>
      <c r="G83" s="262"/>
      <c r="H83" s="262" t="s">
        <v>353</v>
      </c>
      <c r="I83" s="266" t="s">
        <v>395</v>
      </c>
      <c r="J83" s="244" t="s">
        <v>366</v>
      </c>
    </row>
    <row r="84" spans="1:10" ht="23.25" customHeight="1">
      <c r="A84" s="267"/>
      <c r="B84" s="269"/>
      <c r="C84" s="264" t="s">
        <v>361</v>
      </c>
      <c r="D84" s="279" t="s">
        <v>358</v>
      </c>
      <c r="E84" s="280"/>
      <c r="F84" s="186" t="s">
        <v>350</v>
      </c>
      <c r="G84" s="259"/>
      <c r="H84" s="259" t="s">
        <v>354</v>
      </c>
      <c r="I84" s="52" t="s">
        <v>396</v>
      </c>
      <c r="J84" s="244" t="s">
        <v>367</v>
      </c>
    </row>
    <row r="85" spans="1:10" ht="24" customHeight="1">
      <c r="A85" s="267"/>
      <c r="B85" s="269"/>
      <c r="C85" s="261" t="s">
        <v>362</v>
      </c>
      <c r="D85" s="277" t="s">
        <v>363</v>
      </c>
      <c r="E85" s="278"/>
      <c r="F85" s="11" t="s">
        <v>271</v>
      </c>
      <c r="G85" s="262"/>
      <c r="H85" s="262" t="s">
        <v>273</v>
      </c>
      <c r="I85" s="266" t="s">
        <v>397</v>
      </c>
      <c r="J85" s="246" t="s">
        <v>318</v>
      </c>
    </row>
    <row r="86" spans="1:10" ht="24" customHeight="1" thickBot="1">
      <c r="A86" s="268"/>
      <c r="B86" s="270"/>
      <c r="C86" s="263" t="s">
        <v>364</v>
      </c>
      <c r="D86" s="275" t="s">
        <v>365</v>
      </c>
      <c r="E86" s="276"/>
      <c r="F86" s="232" t="s">
        <v>274</v>
      </c>
      <c r="G86" s="208"/>
      <c r="H86" s="208" t="s">
        <v>272</v>
      </c>
      <c r="I86" s="51" t="s">
        <v>398</v>
      </c>
      <c r="J86" s="245" t="s">
        <v>313</v>
      </c>
    </row>
    <row r="100" spans="5:7" ht="14.25" thickBot="1"/>
    <row r="101" spans="5:7" ht="27.75" customHeight="1">
      <c r="E101" s="224" t="s">
        <v>133</v>
      </c>
      <c r="F101" s="225"/>
      <c r="G101" t="s">
        <v>187</v>
      </c>
    </row>
    <row r="102" spans="5:7" ht="17.25" customHeight="1" thickBot="1">
      <c r="E102" s="226" t="s">
        <v>134</v>
      </c>
      <c r="F102" s="227"/>
      <c r="G102" s="1" t="s">
        <v>186</v>
      </c>
    </row>
    <row r="103" spans="5:7">
      <c r="E103" s="228" t="s">
        <v>135</v>
      </c>
      <c r="F103" s="229"/>
      <c r="G103" s="1" t="s">
        <v>188</v>
      </c>
    </row>
    <row r="104" spans="5:7" ht="14.25" thickBot="1">
      <c r="E104" s="226" t="s">
        <v>136</v>
      </c>
      <c r="F104" s="227"/>
      <c r="G104" s="1" t="s">
        <v>186</v>
      </c>
    </row>
    <row r="105" spans="5:7">
      <c r="E105" s="222" t="s">
        <v>137</v>
      </c>
      <c r="F105" s="223"/>
    </row>
    <row r="106" spans="5:7">
      <c r="E106" s="156" t="s">
        <v>138</v>
      </c>
      <c r="F106" s="157"/>
    </row>
    <row r="107" spans="5:7">
      <c r="E107" s="156" t="s">
        <v>139</v>
      </c>
      <c r="F107" s="157"/>
    </row>
    <row r="108" spans="5:7">
      <c r="E108" s="156" t="s">
        <v>140</v>
      </c>
      <c r="F108" s="157"/>
    </row>
  </sheetData>
  <mergeCells count="99">
    <mergeCell ref="A77:A80"/>
    <mergeCell ref="B77:B80"/>
    <mergeCell ref="A57:A64"/>
    <mergeCell ref="D85:E85"/>
    <mergeCell ref="D86:E86"/>
    <mergeCell ref="A65:A72"/>
    <mergeCell ref="B65:B68"/>
    <mergeCell ref="B69:B72"/>
    <mergeCell ref="D73:E73"/>
    <mergeCell ref="D74:E74"/>
    <mergeCell ref="D75:E75"/>
    <mergeCell ref="D76:E76"/>
    <mergeCell ref="A73:A76"/>
    <mergeCell ref="B73:B76"/>
    <mergeCell ref="D72:E72"/>
    <mergeCell ref="D66:E66"/>
    <mergeCell ref="D71:E71"/>
    <mergeCell ref="D69:E69"/>
    <mergeCell ref="A25:A33"/>
    <mergeCell ref="B25:B27"/>
    <mergeCell ref="B28:B30"/>
    <mergeCell ref="B31:B33"/>
    <mergeCell ref="A34:A39"/>
    <mergeCell ref="B34:B36"/>
    <mergeCell ref="B37:B39"/>
    <mergeCell ref="A10:A18"/>
    <mergeCell ref="B10:B12"/>
    <mergeCell ref="B13:B15"/>
    <mergeCell ref="B16:B18"/>
    <mergeCell ref="A19:A24"/>
    <mergeCell ref="B19:B21"/>
    <mergeCell ref="B22:B24"/>
    <mergeCell ref="B57:B60"/>
    <mergeCell ref="B61:B64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24:E24"/>
    <mergeCell ref="B5:C5"/>
    <mergeCell ref="D26:E26"/>
    <mergeCell ref="B7:C7"/>
    <mergeCell ref="B6:C6"/>
    <mergeCell ref="D63:E63"/>
    <mergeCell ref="D57:E57"/>
    <mergeCell ref="D59:E59"/>
    <mergeCell ref="D37:E37"/>
    <mergeCell ref="D35:E35"/>
    <mergeCell ref="D27:E27"/>
    <mergeCell ref="D36:E36"/>
    <mergeCell ref="D34:E34"/>
    <mergeCell ref="D32:E32"/>
    <mergeCell ref="D56:E56"/>
    <mergeCell ref="D40:E40"/>
    <mergeCell ref="D62:E62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D11:E11"/>
    <mergeCell ref="D17:E17"/>
    <mergeCell ref="D10:E10"/>
    <mergeCell ref="D67:E67"/>
    <mergeCell ref="D31:E31"/>
    <mergeCell ref="D78:E78"/>
    <mergeCell ref="D77:E77"/>
    <mergeCell ref="D80:E80"/>
    <mergeCell ref="D79:E79"/>
    <mergeCell ref="D65:E65"/>
    <mergeCell ref="D58:E58"/>
    <mergeCell ref="D61:E61"/>
    <mergeCell ref="D60:E60"/>
    <mergeCell ref="D64:E64"/>
    <mergeCell ref="D70:E70"/>
    <mergeCell ref="A83:A86"/>
    <mergeCell ref="B83:B86"/>
    <mergeCell ref="A81:A82"/>
    <mergeCell ref="B81:B82"/>
    <mergeCell ref="D81:E81"/>
    <mergeCell ref="D82:E82"/>
    <mergeCell ref="D83:E83"/>
    <mergeCell ref="D84:E84"/>
  </mergeCells>
  <phoneticPr fontId="1"/>
  <pageMargins left="0.46" right="0.2" top="0.39" bottom="0.16" header="0.61" footer="0.21"/>
  <pageSetup paperSize="9" scale="80" orientation="portrait" r:id="rId1"/>
  <headerFooter alignWithMargins="0"/>
  <rowBreaks count="1" manualBreakCount="1">
    <brk id="5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zoomScaleNormal="100" workbookViewId="0">
      <selection activeCell="H17" sqref="H17:J17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84" t="s">
        <v>141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</row>
    <row r="3" spans="1:29" ht="14.25">
      <c r="A3" s="37" t="s">
        <v>64</v>
      </c>
    </row>
    <row r="4" spans="1:29" ht="14.25">
      <c r="A4" s="37" t="s">
        <v>65</v>
      </c>
    </row>
    <row r="5" spans="1:29" ht="14.25">
      <c r="A5" s="37" t="s">
        <v>66</v>
      </c>
      <c r="T5" s="324">
        <v>42601</v>
      </c>
      <c r="U5" s="324"/>
      <c r="V5" s="38" t="s">
        <v>67</v>
      </c>
    </row>
    <row r="6" spans="1:29" ht="18" thickBot="1">
      <c r="A6" s="39" t="s">
        <v>68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69</v>
      </c>
      <c r="B7" s="325" t="str">
        <f>A8</f>
        <v>所沢</v>
      </c>
      <c r="C7" s="325"/>
      <c r="D7" s="325"/>
      <c r="E7" s="326" t="str">
        <f>A9</f>
        <v>和光国際</v>
      </c>
      <c r="F7" s="325"/>
      <c r="G7" s="327"/>
      <c r="H7" s="326" t="str">
        <f>A10</f>
        <v>大宮南</v>
      </c>
      <c r="I7" s="325"/>
      <c r="J7" s="327"/>
      <c r="K7" s="328"/>
      <c r="L7" s="329"/>
      <c r="M7" s="330"/>
      <c r="N7" s="83" t="s">
        <v>70</v>
      </c>
      <c r="O7" s="84" t="s">
        <v>71</v>
      </c>
      <c r="P7" s="85" t="s">
        <v>72</v>
      </c>
      <c r="Q7" s="86" t="s">
        <v>73</v>
      </c>
      <c r="R7" s="87" t="s">
        <v>74</v>
      </c>
      <c r="S7" s="87" t="s">
        <v>75</v>
      </c>
      <c r="T7" s="87" t="s">
        <v>76</v>
      </c>
      <c r="U7" s="88" t="s">
        <v>77</v>
      </c>
      <c r="V7" s="89" t="s">
        <v>78</v>
      </c>
      <c r="Z7" s="3"/>
      <c r="AA7" s="3"/>
      <c r="AB7" s="3"/>
      <c r="AC7" s="3"/>
    </row>
    <row r="8" spans="1:29" ht="17.25">
      <c r="A8" s="45" t="s">
        <v>142</v>
      </c>
      <c r="B8" s="337"/>
      <c r="C8" s="337"/>
      <c r="D8" s="337"/>
      <c r="E8" s="138"/>
      <c r="F8" s="90" t="str">
        <f>IF(E8="","",IF(E8&gt;G8,"〇",IF(E8&lt;G8,"●","△")))</f>
        <v/>
      </c>
      <c r="G8" s="139"/>
      <c r="H8" s="138">
        <v>2</v>
      </c>
      <c r="I8" s="90" t="str">
        <f>IF(H8="","",IF(H8&gt;J8,"〇",IF(H8&lt;J8,"●","△")))</f>
        <v>△</v>
      </c>
      <c r="J8" s="139">
        <v>2</v>
      </c>
      <c r="K8" s="331"/>
      <c r="L8" s="332"/>
      <c r="M8" s="333"/>
      <c r="N8" s="122">
        <v>1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0</v>
      </c>
      <c r="S8" s="92">
        <f>IF(N8="","",SUM(E8,H8,K8))</f>
        <v>2</v>
      </c>
      <c r="T8" s="92">
        <f>IF(N8="","",SUM(G8,J8,M8))</f>
        <v>2</v>
      </c>
      <c r="U8" s="93">
        <f>IF(N8="","",S8-T8)</f>
        <v>0</v>
      </c>
      <c r="V8" s="143"/>
      <c r="Z8" s="3"/>
      <c r="AA8" s="3"/>
      <c r="AB8" s="3"/>
      <c r="AC8" s="3"/>
    </row>
    <row r="9" spans="1:29" ht="17.25">
      <c r="A9" s="45" t="s">
        <v>143</v>
      </c>
      <c r="B9" s="80"/>
      <c r="C9" s="95" t="str">
        <f>IF(B9="","",IF(B9&gt;D9,"〇",IF(B9&lt;D9,"●","△")))</f>
        <v/>
      </c>
      <c r="D9" s="80"/>
      <c r="E9" s="338"/>
      <c r="F9" s="339"/>
      <c r="G9" s="340"/>
      <c r="H9" s="136"/>
      <c r="I9" s="94" t="str">
        <f>IF(H9="","",IF(H9&gt;J9,"〇",IF(H9&lt;J9,"●","△")))</f>
        <v/>
      </c>
      <c r="J9" s="133"/>
      <c r="K9" s="331"/>
      <c r="L9" s="332"/>
      <c r="M9" s="333"/>
      <c r="N9" s="122"/>
      <c r="O9" s="91" t="str">
        <f>IF(N9="","",P9*3+Q9*1)</f>
        <v/>
      </c>
      <c r="P9" s="92" t="str">
        <f t="shared" si="0"/>
        <v/>
      </c>
      <c r="Q9" s="92" t="str">
        <f t="shared" ref="Q9:Q10" si="1">IF(N9="","",COUNTIF(B9:M9,"△"))</f>
        <v/>
      </c>
      <c r="R9" s="92" t="str">
        <f t="shared" ref="R9:R10" si="2">IF(N9="","",COUNTIF(B9:M9,"●"))</f>
        <v/>
      </c>
      <c r="S9" s="92" t="str">
        <f>IF(N9="","",SUM(B9,H9,K9))</f>
        <v/>
      </c>
      <c r="T9" s="92" t="str">
        <f>IF(N9="","",SUM(D9,J9,M9))</f>
        <v/>
      </c>
      <c r="U9" s="93" t="str">
        <f>IF(N9="","",S9-T9)</f>
        <v/>
      </c>
      <c r="V9" s="143"/>
      <c r="Z9" s="3"/>
      <c r="AA9" s="3"/>
      <c r="AB9" s="3"/>
      <c r="AC9" s="3"/>
    </row>
    <row r="10" spans="1:29" ht="18" thickBot="1">
      <c r="A10" s="41" t="s">
        <v>144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/>
      <c r="F10" s="96" t="str">
        <f>IF(E10="","",IF(E10&gt;G10,"〇",IF(E10&lt;G10,"●","△")))</f>
        <v/>
      </c>
      <c r="G10" s="135"/>
      <c r="H10" s="341"/>
      <c r="I10" s="342"/>
      <c r="J10" s="343"/>
      <c r="K10" s="334"/>
      <c r="L10" s="335"/>
      <c r="M10" s="336"/>
      <c r="N10" s="123">
        <v>1</v>
      </c>
      <c r="O10" s="98">
        <f>IF(N10="","",P10*3+Q10*1)</f>
        <v>1</v>
      </c>
      <c r="P10" s="99">
        <f t="shared" si="0"/>
        <v>0</v>
      </c>
      <c r="Q10" s="99">
        <f t="shared" si="1"/>
        <v>1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/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69</v>
      </c>
      <c r="B14" s="347" t="str">
        <f>A15</f>
        <v>松山女子</v>
      </c>
      <c r="C14" s="348"/>
      <c r="D14" s="349"/>
      <c r="E14" s="350" t="str">
        <f>A16</f>
        <v>秋草学園</v>
      </c>
      <c r="F14" s="348"/>
      <c r="G14" s="349"/>
      <c r="H14" s="350" t="str">
        <f>A17</f>
        <v>北本・寄居</v>
      </c>
      <c r="I14" s="348"/>
      <c r="J14" s="349"/>
      <c r="K14" s="351"/>
      <c r="L14" s="352"/>
      <c r="M14" s="353"/>
      <c r="N14" s="126" t="s">
        <v>70</v>
      </c>
      <c r="O14" s="84" t="s">
        <v>71</v>
      </c>
      <c r="P14" s="85" t="s">
        <v>72</v>
      </c>
      <c r="Q14" s="86" t="s">
        <v>73</v>
      </c>
      <c r="R14" s="87" t="s">
        <v>74</v>
      </c>
      <c r="S14" s="87" t="s">
        <v>75</v>
      </c>
      <c r="T14" s="87" t="s">
        <v>76</v>
      </c>
      <c r="U14" s="88" t="s">
        <v>77</v>
      </c>
      <c r="V14" s="146" t="s">
        <v>78</v>
      </c>
    </row>
    <row r="15" spans="1:29" ht="17.25">
      <c r="A15" s="45" t="s">
        <v>16</v>
      </c>
      <c r="B15" s="344"/>
      <c r="C15" s="345"/>
      <c r="D15" s="346"/>
      <c r="E15" s="79"/>
      <c r="F15" s="90" t="str">
        <f>IF(E15="","",IF(E15&gt;G15,"〇",IF(E15&lt;G15,"●","△")))</f>
        <v/>
      </c>
      <c r="G15" s="79"/>
      <c r="H15" s="138"/>
      <c r="I15" s="90" t="str">
        <f>IF(H15="","",IF(H15&gt;J15,"〇",IF(H15&lt;J15,"●","△")))</f>
        <v/>
      </c>
      <c r="J15" s="139"/>
      <c r="K15" s="354"/>
      <c r="L15" s="355"/>
      <c r="M15" s="356"/>
      <c r="N15" s="122"/>
      <c r="O15" s="108" t="str">
        <f>IF(N15="","",P15*3+Q15*1)</f>
        <v/>
      </c>
      <c r="P15" s="109" t="str">
        <f t="shared" ref="P15:P17" si="3">IF(N15="","",COUNTIF(B15:M15,"〇"))</f>
        <v/>
      </c>
      <c r="Q15" s="109" t="str">
        <f t="shared" ref="Q15:Q17" si="4">IF(N15="","",COUNTIF(B15:M15,"△"))</f>
        <v/>
      </c>
      <c r="R15" s="109" t="str">
        <f t="shared" ref="R15:R17" si="5">IF(N15="","",COUNTIF(B15:M15,"●"))</f>
        <v/>
      </c>
      <c r="S15" s="109" t="str">
        <f>IF(N15="","",SUM(E15,H15,K15))</f>
        <v/>
      </c>
      <c r="T15" s="109" t="str">
        <f>IF(N15="","",SUM(G15,J15,M15))</f>
        <v/>
      </c>
      <c r="U15" s="110" t="str">
        <f>IF(N15="","",S15-T15)</f>
        <v/>
      </c>
      <c r="V15" s="143"/>
    </row>
    <row r="16" spans="1:29" ht="17.25">
      <c r="A16" s="45" t="s">
        <v>145</v>
      </c>
      <c r="B16" s="130"/>
      <c r="C16" s="95" t="str">
        <f>IF(B16="","",IF(B16&gt;D16,"〇",IF(B16&lt;D16,"●","△")))</f>
        <v/>
      </c>
      <c r="D16" s="133"/>
      <c r="E16" s="338"/>
      <c r="F16" s="339"/>
      <c r="G16" s="340"/>
      <c r="H16" s="136">
        <v>1</v>
      </c>
      <c r="I16" s="94" t="str">
        <f>IF(H16="","",IF(H16&gt;J16,"〇",IF(H16&lt;J16,"●","△")))</f>
        <v>△</v>
      </c>
      <c r="J16" s="133">
        <v>1</v>
      </c>
      <c r="K16" s="354"/>
      <c r="L16" s="355"/>
      <c r="M16" s="356"/>
      <c r="N16" s="122">
        <v>1</v>
      </c>
      <c r="O16" s="91">
        <f>IF(N16="","",P16*3+Q16*1)</f>
        <v>1</v>
      </c>
      <c r="P16" s="92">
        <f t="shared" si="3"/>
        <v>0</v>
      </c>
      <c r="Q16" s="92">
        <f t="shared" si="4"/>
        <v>1</v>
      </c>
      <c r="R16" s="92">
        <f t="shared" si="5"/>
        <v>0</v>
      </c>
      <c r="S16" s="109">
        <f>IF(N16="","",SUM(B16,H16,K16))</f>
        <v>1</v>
      </c>
      <c r="T16" s="109">
        <f>IF(N16="","",SUM(D16,J16,M16))</f>
        <v>1</v>
      </c>
      <c r="U16" s="110">
        <f>IF(N16="","",S16-T16)</f>
        <v>0</v>
      </c>
      <c r="V16" s="143"/>
    </row>
    <row r="17" spans="1:22" ht="18" thickBot="1">
      <c r="A17" s="42" t="s">
        <v>146</v>
      </c>
      <c r="B17" s="132"/>
      <c r="C17" s="97" t="str">
        <f>IF(B17="","",IF(B17&gt;D17,"〇",IF(B17&lt;D17,"●","△")))</f>
        <v/>
      </c>
      <c r="D17" s="135"/>
      <c r="E17" s="82">
        <v>1</v>
      </c>
      <c r="F17" s="96" t="str">
        <f>IF(E17="","",IF(E17&gt;G17,"〇",IF(E17&lt;G17,"●","△")))</f>
        <v>△</v>
      </c>
      <c r="G17" s="82">
        <v>1</v>
      </c>
      <c r="H17" s="341"/>
      <c r="I17" s="342"/>
      <c r="J17" s="343"/>
      <c r="K17" s="357"/>
      <c r="L17" s="358"/>
      <c r="M17" s="359"/>
      <c r="N17" s="127">
        <v>1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0</v>
      </c>
      <c r="S17" s="104">
        <f>IF(N17="","",SUM(E17,B17,K17))</f>
        <v>1</v>
      </c>
      <c r="T17" s="104">
        <f>IF(N17="","",SUM(G17,D17,M17))</f>
        <v>1</v>
      </c>
      <c r="U17" s="105">
        <f>IF(N17="","",S17-T17)</f>
        <v>0</v>
      </c>
      <c r="V17" s="145"/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360"/>
      <c r="L18" s="361"/>
      <c r="M18" s="362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80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69</v>
      </c>
      <c r="B21" s="363" t="str">
        <f>A22</f>
        <v>南稜</v>
      </c>
      <c r="C21" s="352"/>
      <c r="D21" s="364"/>
      <c r="E21" s="351" t="str">
        <f>A23</f>
        <v>浦和実業</v>
      </c>
      <c r="F21" s="352"/>
      <c r="G21" s="364"/>
      <c r="H21" s="351" t="str">
        <f>A24</f>
        <v>庄和</v>
      </c>
      <c r="I21" s="352"/>
      <c r="J21" s="364"/>
      <c r="K21" s="351"/>
      <c r="L21" s="352"/>
      <c r="M21" s="353"/>
      <c r="N21" s="161" t="s">
        <v>70</v>
      </c>
      <c r="O21" s="162" t="s">
        <v>71</v>
      </c>
      <c r="P21" s="163" t="s">
        <v>72</v>
      </c>
      <c r="Q21" s="164" t="s">
        <v>73</v>
      </c>
      <c r="R21" s="165" t="s">
        <v>74</v>
      </c>
      <c r="S21" s="165" t="s">
        <v>75</v>
      </c>
      <c r="T21" s="165" t="s">
        <v>76</v>
      </c>
      <c r="U21" s="166" t="s">
        <v>77</v>
      </c>
      <c r="V21" s="167" t="s">
        <v>78</v>
      </c>
    </row>
    <row r="22" spans="1:22" ht="20.25" customHeight="1">
      <c r="A22" s="172" t="s">
        <v>147</v>
      </c>
      <c r="B22" s="344"/>
      <c r="C22" s="345"/>
      <c r="D22" s="346"/>
      <c r="E22" s="173"/>
      <c r="F22" s="174" t="str">
        <f>IF(E22="","",IF(E22&gt;G22,"〇",IF(E22&lt;G22,"●","△")))</f>
        <v/>
      </c>
      <c r="G22" s="173"/>
      <c r="H22" s="175">
        <v>10</v>
      </c>
      <c r="I22" s="174" t="str">
        <f>IF(H22="","",IF(H22&gt;J22,"〇",IF(H22&lt;J22,"●","△")))</f>
        <v>〇</v>
      </c>
      <c r="J22" s="176">
        <v>0</v>
      </c>
      <c r="K22" s="354"/>
      <c r="L22" s="355"/>
      <c r="M22" s="356"/>
      <c r="N22" s="177">
        <v>1</v>
      </c>
      <c r="O22" s="178">
        <f>IF(N22="","",P22*3+Q22*1)</f>
        <v>3</v>
      </c>
      <c r="P22" s="179">
        <f t="shared" ref="P22:P25" si="6">IF(N22="","",COUNTIF(B22:M22,"〇"))</f>
        <v>1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10</v>
      </c>
      <c r="T22" s="179">
        <f>IF(N22="","",SUM(G22,J22,M22))</f>
        <v>0</v>
      </c>
      <c r="U22" s="181">
        <f>IF(N22="","",S22-T22)</f>
        <v>10</v>
      </c>
      <c r="V22" s="182"/>
    </row>
    <row r="23" spans="1:22" ht="20.25" customHeight="1">
      <c r="A23" s="11" t="s">
        <v>148</v>
      </c>
      <c r="B23" s="130"/>
      <c r="C23" s="94" t="str">
        <f>IF(B23="","",IF(B23&gt;D23,"〇",IF(B23&lt;D23,"●","△")))</f>
        <v/>
      </c>
      <c r="D23" s="133"/>
      <c r="E23" s="338"/>
      <c r="F23" s="339"/>
      <c r="G23" s="340"/>
      <c r="H23" s="136"/>
      <c r="I23" s="94" t="str">
        <f>IF(H23="","",IF(H23&gt;J23,"〇",IF(H23&lt;J23,"●","△")))</f>
        <v/>
      </c>
      <c r="J23" s="133"/>
      <c r="K23" s="354"/>
      <c r="L23" s="355"/>
      <c r="M23" s="356"/>
      <c r="N23" s="122"/>
      <c r="O23" s="108" t="str">
        <f>IF(N23="","",P23*3+Q23*1)</f>
        <v/>
      </c>
      <c r="P23" s="109" t="str">
        <f t="shared" si="6"/>
        <v/>
      </c>
      <c r="Q23" s="115" t="str">
        <f t="shared" si="7"/>
        <v/>
      </c>
      <c r="R23" s="109" t="str">
        <f t="shared" si="8"/>
        <v/>
      </c>
      <c r="S23" s="109" t="str">
        <f>IF(N23="","",SUM(B23,H23,K23))</f>
        <v/>
      </c>
      <c r="T23" s="109" t="str">
        <f>IF(N23="","",SUM(D23,J23,M23))</f>
        <v/>
      </c>
      <c r="U23" s="93" t="str">
        <f>IF(N23="","",S23-T23)</f>
        <v/>
      </c>
      <c r="V23" s="143"/>
    </row>
    <row r="24" spans="1:22" ht="20.25" customHeight="1" thickBot="1">
      <c r="A24" s="152" t="s">
        <v>149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/>
      <c r="F24" s="96" t="str">
        <f>IF(E24="","",IF(E24&gt;G24,"〇",IF(E24&lt;G24,"●","△")))</f>
        <v/>
      </c>
      <c r="G24" s="82"/>
      <c r="H24" s="341"/>
      <c r="I24" s="342"/>
      <c r="J24" s="343"/>
      <c r="K24" s="357"/>
      <c r="L24" s="358"/>
      <c r="M24" s="359"/>
      <c r="N24" s="127">
        <v>1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1</v>
      </c>
      <c r="S24" s="99">
        <f>IF(N24="","",SUM(E24,B24,K24))</f>
        <v>0</v>
      </c>
      <c r="T24" s="99">
        <f>IF(N24="","",SUM(G24,D24,M24))</f>
        <v>10</v>
      </c>
      <c r="U24" s="100">
        <f>IF(N24="","",S24-T24)</f>
        <v>-10</v>
      </c>
      <c r="V24" s="145"/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365"/>
      <c r="L25" s="366"/>
      <c r="M25" s="367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81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69</v>
      </c>
      <c r="B28" s="347" t="str">
        <f>A29</f>
        <v>宮代</v>
      </c>
      <c r="C28" s="348"/>
      <c r="D28" s="349"/>
      <c r="E28" s="350" t="str">
        <f>A30</f>
        <v>埼玉栄</v>
      </c>
      <c r="F28" s="348"/>
      <c r="G28" s="349"/>
      <c r="H28" s="350" t="str">
        <f>A31</f>
        <v>越ヶ谷</v>
      </c>
      <c r="I28" s="348"/>
      <c r="J28" s="349"/>
      <c r="K28" s="351"/>
      <c r="L28" s="352"/>
      <c r="M28" s="353"/>
      <c r="N28" s="126" t="s">
        <v>70</v>
      </c>
      <c r="O28" s="84" t="s">
        <v>71</v>
      </c>
      <c r="P28" s="85" t="s">
        <v>72</v>
      </c>
      <c r="Q28" s="86" t="s">
        <v>73</v>
      </c>
      <c r="R28" s="87" t="s">
        <v>74</v>
      </c>
      <c r="S28" s="87" t="s">
        <v>75</v>
      </c>
      <c r="T28" s="87" t="s">
        <v>76</v>
      </c>
      <c r="U28" s="149" t="s">
        <v>77</v>
      </c>
      <c r="V28" s="146" t="s">
        <v>78</v>
      </c>
    </row>
    <row r="29" spans="1:22" ht="20.25" customHeight="1">
      <c r="A29" s="45" t="s">
        <v>150</v>
      </c>
      <c r="B29" s="344"/>
      <c r="C29" s="345"/>
      <c r="D29" s="346"/>
      <c r="E29" s="79"/>
      <c r="F29" s="90" t="str">
        <f>IF(E29="","",IF(E29&gt;G29,"〇",IF(E29&lt;G29,"●","△")))</f>
        <v/>
      </c>
      <c r="G29" s="79"/>
      <c r="H29" s="138">
        <v>1</v>
      </c>
      <c r="I29" s="90" t="str">
        <f>IF(H29="","",IF(H29&gt;J29,"〇",IF(H29&lt;J29,"●","△")))</f>
        <v>〇</v>
      </c>
      <c r="J29" s="139">
        <v>0</v>
      </c>
      <c r="K29" s="354"/>
      <c r="L29" s="355"/>
      <c r="M29" s="356"/>
      <c r="N29" s="122">
        <v>1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0</v>
      </c>
      <c r="S29" s="92">
        <f>IF(N29="","",SUM(E29,H29,K29))</f>
        <v>1</v>
      </c>
      <c r="T29" s="92">
        <f>IF(N29="","",SUM(G29,J29,M29))</f>
        <v>0</v>
      </c>
      <c r="U29" s="117">
        <f>IF(N29="","",S29-T29)</f>
        <v>1</v>
      </c>
      <c r="V29" s="147"/>
    </row>
    <row r="30" spans="1:22" ht="20.25" customHeight="1">
      <c r="A30" s="45" t="s">
        <v>151</v>
      </c>
      <c r="B30" s="130"/>
      <c r="C30" s="94" t="str">
        <f>IF(B30="","",IF(B30&gt;D30,"〇",IF(B30&lt;D30,"●","△")))</f>
        <v/>
      </c>
      <c r="D30" s="133"/>
      <c r="E30" s="338"/>
      <c r="F30" s="339"/>
      <c r="G30" s="340"/>
      <c r="H30" s="136"/>
      <c r="I30" s="94" t="str">
        <f>IF(H30="","",IF(H30&gt;J30,"〇",IF(H30&lt;J30,"●","△")))</f>
        <v/>
      </c>
      <c r="J30" s="133"/>
      <c r="K30" s="354"/>
      <c r="L30" s="355"/>
      <c r="M30" s="356"/>
      <c r="N30" s="122"/>
      <c r="O30" s="91" t="str">
        <f>IF(N30="","",P30*3+Q30*1)</f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>IF(N30="","",SUM(B30,H30,K30))</f>
        <v/>
      </c>
      <c r="T30" s="92" t="str">
        <f>IF(N30="","",SUM(D30,J30,M30))</f>
        <v/>
      </c>
      <c r="U30" s="117" t="str">
        <f>IF(N30="","",S30-T30)</f>
        <v/>
      </c>
      <c r="V30" s="147"/>
    </row>
    <row r="31" spans="1:22" ht="20.25" customHeight="1">
      <c r="A31" s="45" t="s">
        <v>152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/>
      <c r="F31" s="95" t="str">
        <f>IF(E31="","",IF(E31&gt;G31,"〇",IF(E31&lt;G31,"●","△")))</f>
        <v/>
      </c>
      <c r="G31" s="81"/>
      <c r="H31" s="338"/>
      <c r="I31" s="339"/>
      <c r="J31" s="340"/>
      <c r="K31" s="368"/>
      <c r="L31" s="369"/>
      <c r="M31" s="370"/>
      <c r="N31" s="122">
        <v>1</v>
      </c>
      <c r="O31" s="91">
        <f>IF(N31="","",P31*3+Q31*1)</f>
        <v>0</v>
      </c>
      <c r="P31" s="92">
        <f t="shared" si="9"/>
        <v>0</v>
      </c>
      <c r="Q31" s="92">
        <f t="shared" si="10"/>
        <v>0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/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341"/>
      <c r="L32" s="342"/>
      <c r="M32" s="371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82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83</v>
      </c>
      <c r="B35" s="347" t="str">
        <f>A36</f>
        <v>川越南</v>
      </c>
      <c r="C35" s="348"/>
      <c r="D35" s="349"/>
      <c r="E35" s="350" t="str">
        <f>A37</f>
        <v>大宮武蔵野</v>
      </c>
      <c r="F35" s="348"/>
      <c r="G35" s="349"/>
      <c r="H35" s="350" t="str">
        <f>A38</f>
        <v>杉戸農業</v>
      </c>
      <c r="I35" s="348"/>
      <c r="J35" s="349"/>
      <c r="K35" s="372" t="str">
        <f>IF(K36="","",IF(K36&gt;M36,"〇",IF(K36&lt;M36,"●","△")))</f>
        <v/>
      </c>
      <c r="L35" s="373"/>
      <c r="M35" s="374"/>
      <c r="N35" s="126" t="s">
        <v>70</v>
      </c>
      <c r="O35" s="84" t="s">
        <v>84</v>
      </c>
      <c r="P35" s="85" t="s">
        <v>85</v>
      </c>
      <c r="Q35" s="86" t="s">
        <v>86</v>
      </c>
      <c r="R35" s="87" t="s">
        <v>87</v>
      </c>
      <c r="S35" s="87" t="s">
        <v>88</v>
      </c>
      <c r="T35" s="87" t="s">
        <v>89</v>
      </c>
      <c r="U35" s="116" t="s">
        <v>90</v>
      </c>
      <c r="V35" s="146" t="s">
        <v>91</v>
      </c>
    </row>
    <row r="36" spans="1:22" ht="20.25" customHeight="1">
      <c r="A36" s="45" t="s">
        <v>153</v>
      </c>
      <c r="B36" s="344"/>
      <c r="C36" s="345"/>
      <c r="D36" s="346"/>
      <c r="E36" s="79"/>
      <c r="F36" s="90" t="str">
        <f>IF(E36="","",IF(E36&gt;G36,"〇",IF(E36&lt;G36,"●","△")))</f>
        <v/>
      </c>
      <c r="G36" s="79"/>
      <c r="H36" s="138">
        <v>3</v>
      </c>
      <c r="I36" s="90" t="str">
        <f>IF(H36="","",IF(H36&gt;J36,"〇",IF(H36&lt;J36,"●","△")))</f>
        <v>〇</v>
      </c>
      <c r="J36" s="139">
        <v>0</v>
      </c>
      <c r="K36" s="375"/>
      <c r="L36" s="376"/>
      <c r="M36" s="377"/>
      <c r="N36" s="122">
        <v>1</v>
      </c>
      <c r="O36" s="91">
        <f>IF(N36="","",P36*3+Q36*1)</f>
        <v>3</v>
      </c>
      <c r="P36" s="92">
        <f t="shared" ref="P36:P39" si="12">IF(N36="","",COUNTIF(B36:M36,"〇"))</f>
        <v>1</v>
      </c>
      <c r="Q36" s="92">
        <f t="shared" ref="Q36:Q39" si="13">IF(N36="","",COUNTIF(B36:M36,"△"))</f>
        <v>0</v>
      </c>
      <c r="R36" s="92">
        <f t="shared" ref="R36:R39" si="14">IF(N36="","",COUNTIF(B36:M36,"●"))</f>
        <v>0</v>
      </c>
      <c r="S36" s="92">
        <f>IF(N36="","",SUM(E36,H36,K36))</f>
        <v>3</v>
      </c>
      <c r="T36" s="92">
        <f>IF(N36="","",SUM(G36,J36,M36))</f>
        <v>0</v>
      </c>
      <c r="U36" s="117">
        <f>IF(N36="","",S36-T36)</f>
        <v>3</v>
      </c>
      <c r="V36" s="147"/>
    </row>
    <row r="37" spans="1:22" ht="20.25" customHeight="1">
      <c r="A37" s="45" t="s">
        <v>154</v>
      </c>
      <c r="B37" s="130"/>
      <c r="C37" s="94" t="str">
        <f>IF(B37="","",IF(B37&gt;D37,"〇",IF(B37&lt;D37,"●","△")))</f>
        <v/>
      </c>
      <c r="D37" s="133"/>
      <c r="E37" s="338"/>
      <c r="F37" s="339"/>
      <c r="G37" s="340"/>
      <c r="H37" s="136"/>
      <c r="I37" s="90" t="str">
        <f>IF(H37="","",IF(H37&gt;J37,"〇",IF(H37&lt;J37,"●","△")))</f>
        <v/>
      </c>
      <c r="J37" s="133"/>
      <c r="K37" s="375"/>
      <c r="L37" s="376"/>
      <c r="M37" s="377"/>
      <c r="N37" s="122"/>
      <c r="O37" s="91" t="str">
        <f>IF(N37="","",P37*3+Q37*1)</f>
        <v/>
      </c>
      <c r="P37" s="92" t="str">
        <f t="shared" si="12"/>
        <v/>
      </c>
      <c r="Q37" s="92" t="str">
        <f t="shared" si="13"/>
        <v/>
      </c>
      <c r="R37" s="92" t="str">
        <f t="shared" si="14"/>
        <v/>
      </c>
      <c r="S37" s="92" t="str">
        <f>IF(N37="","",SUM(B37,H37,K37))</f>
        <v/>
      </c>
      <c r="T37" s="92" t="str">
        <f>IF(N37="","",SUM(D37,J37,M37))</f>
        <v/>
      </c>
      <c r="U37" s="117" t="str">
        <f>IF(N37="","",S37-T37)</f>
        <v/>
      </c>
      <c r="V37" s="147"/>
    </row>
    <row r="38" spans="1:22" ht="20.25" customHeight="1">
      <c r="A38" s="45" t="s">
        <v>155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/>
      <c r="F38" s="95" t="str">
        <f>IF(E38="","",IF(E38&gt;G38,"〇",IF(E38&lt;G38,"●","△")))</f>
        <v/>
      </c>
      <c r="G38" s="81"/>
      <c r="H38" s="338"/>
      <c r="I38" s="339"/>
      <c r="J38" s="340"/>
      <c r="K38" s="378"/>
      <c r="L38" s="379"/>
      <c r="M38" s="380"/>
      <c r="N38" s="122">
        <v>1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1</v>
      </c>
      <c r="S38" s="92">
        <f>IF(N38="","",SUM(E38,B38,K38))</f>
        <v>0</v>
      </c>
      <c r="T38" s="92">
        <f>IF(N38="","",SUM(G38,D38,M38))</f>
        <v>3</v>
      </c>
      <c r="U38" s="117">
        <f>IF(N38="","",S38-T38)</f>
        <v>-3</v>
      </c>
      <c r="V38" s="147"/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341"/>
      <c r="L39" s="342"/>
      <c r="M39" s="371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92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93</v>
      </c>
      <c r="B42" s="347" t="str">
        <f>A43</f>
        <v>淑徳与野</v>
      </c>
      <c r="C42" s="348"/>
      <c r="D42" s="349"/>
      <c r="E42" s="350" t="str">
        <f>A44</f>
        <v>昌平</v>
      </c>
      <c r="F42" s="348"/>
      <c r="G42" s="349"/>
      <c r="H42" s="350" t="str">
        <f>A45</f>
        <v>熊谷女子</v>
      </c>
      <c r="I42" s="348"/>
      <c r="J42" s="349"/>
      <c r="K42" s="372" t="str">
        <f>IF(K43="","",IF(K43&gt;M43,"〇",IF(K43&lt;M43,"●","△")))</f>
        <v/>
      </c>
      <c r="L42" s="373"/>
      <c r="M42" s="374"/>
      <c r="N42" s="126" t="s">
        <v>70</v>
      </c>
      <c r="O42" s="84" t="s">
        <v>84</v>
      </c>
      <c r="P42" s="85" t="s">
        <v>94</v>
      </c>
      <c r="Q42" s="86" t="s">
        <v>95</v>
      </c>
      <c r="R42" s="87" t="s">
        <v>96</v>
      </c>
      <c r="S42" s="87" t="s">
        <v>97</v>
      </c>
      <c r="T42" s="87" t="s">
        <v>98</v>
      </c>
      <c r="U42" s="116" t="s">
        <v>99</v>
      </c>
      <c r="V42" s="146" t="s">
        <v>100</v>
      </c>
    </row>
    <row r="43" spans="1:22" ht="20.25" customHeight="1">
      <c r="A43" s="45" t="s">
        <v>156</v>
      </c>
      <c r="B43" s="344"/>
      <c r="C43" s="345"/>
      <c r="D43" s="346"/>
      <c r="E43" s="79"/>
      <c r="F43" s="90" t="str">
        <f>IF(E43="","",IF(E43&gt;G43,"〇",IF(E43&lt;G43,"●","△")))</f>
        <v/>
      </c>
      <c r="G43" s="79"/>
      <c r="H43" s="138">
        <v>0</v>
      </c>
      <c r="I43" s="90" t="str">
        <f>IF(H43="","",IF(H43&gt;J43,"〇",IF(H43&lt;J43,"●","△")))</f>
        <v>●</v>
      </c>
      <c r="J43" s="139">
        <v>5</v>
      </c>
      <c r="K43" s="375"/>
      <c r="L43" s="376"/>
      <c r="M43" s="377"/>
      <c r="N43" s="122">
        <v>1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1</v>
      </c>
      <c r="S43" s="92">
        <f>IF(N43="","",SUM(E43,H43,K43))</f>
        <v>0</v>
      </c>
      <c r="T43" s="92">
        <f>IF(N43="","",SUM(G43,J43,M43))</f>
        <v>5</v>
      </c>
      <c r="U43" s="117">
        <f>IF(N43="","",S43-T43)</f>
        <v>-5</v>
      </c>
      <c r="V43" s="147"/>
    </row>
    <row r="44" spans="1:22" ht="20.25" customHeight="1">
      <c r="A44" s="45" t="s">
        <v>157</v>
      </c>
      <c r="B44" s="130"/>
      <c r="C44" s="94" t="str">
        <f>IF(B44="","",IF(B44&gt;D44,"〇",IF(B44&lt;D44,"●","△")))</f>
        <v/>
      </c>
      <c r="D44" s="133"/>
      <c r="E44" s="338"/>
      <c r="F44" s="339"/>
      <c r="G44" s="340"/>
      <c r="H44" s="136"/>
      <c r="I44" s="94" t="str">
        <f>IF(H44="","",IF(H44&gt;J44,"〇",IF(H44&lt;J44,"●","△")))</f>
        <v/>
      </c>
      <c r="J44" s="133"/>
      <c r="K44" s="375"/>
      <c r="L44" s="376"/>
      <c r="M44" s="377"/>
      <c r="N44" s="122"/>
      <c r="O44" s="91" t="str">
        <f>IF(N44="","",P44*3+Q44*1)</f>
        <v/>
      </c>
      <c r="P44" s="92" t="str">
        <f t="shared" si="15"/>
        <v/>
      </c>
      <c r="Q44" s="92" t="str">
        <f t="shared" si="16"/>
        <v/>
      </c>
      <c r="R44" s="92" t="str">
        <f t="shared" si="17"/>
        <v/>
      </c>
      <c r="S44" s="92" t="str">
        <f>IF(N44="","",SUM(B44,H44,K44))</f>
        <v/>
      </c>
      <c r="T44" s="92" t="str">
        <f>IF(N44="","",SUM(D44,J44,M44))</f>
        <v/>
      </c>
      <c r="U44" s="117" t="str">
        <f>IF(N44="","",S44-T44)</f>
        <v/>
      </c>
      <c r="V44" s="147"/>
    </row>
    <row r="45" spans="1:22" ht="20.25" customHeight="1">
      <c r="A45" s="45" t="s">
        <v>158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/>
      <c r="F45" s="95" t="str">
        <f>IF(E45="","",IF(E45&gt;G45,"〇",IF(E45&lt;G45,"●","△")))</f>
        <v/>
      </c>
      <c r="G45" s="81"/>
      <c r="H45" s="338"/>
      <c r="I45" s="339"/>
      <c r="J45" s="340"/>
      <c r="K45" s="378"/>
      <c r="L45" s="379"/>
      <c r="M45" s="380"/>
      <c r="N45" s="122">
        <v>1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0</v>
      </c>
      <c r="S45" s="92">
        <f>IF(N45="","",SUM(E45,B45,K45))</f>
        <v>5</v>
      </c>
      <c r="T45" s="92">
        <f>IF(N45="","",SUM(G45,D45,M45))</f>
        <v>0</v>
      </c>
      <c r="U45" s="117">
        <f>IF(N45="","",S45-T45)</f>
        <v>5</v>
      </c>
      <c r="V45" s="147"/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341"/>
      <c r="L46" s="342"/>
      <c r="M46" s="371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101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102</v>
      </c>
      <c r="B49" s="347" t="str">
        <f>A50</f>
        <v>大妻嵐山</v>
      </c>
      <c r="C49" s="348"/>
      <c r="D49" s="349"/>
      <c r="E49" s="350" t="str">
        <f>A51</f>
        <v>浦和明の星</v>
      </c>
      <c r="F49" s="348"/>
      <c r="G49" s="349"/>
      <c r="H49" s="350" t="str">
        <f>A52</f>
        <v>大宮開成</v>
      </c>
      <c r="I49" s="348"/>
      <c r="J49" s="349"/>
      <c r="K49" s="350" t="str">
        <f>A53</f>
        <v>本庄</v>
      </c>
      <c r="L49" s="348"/>
      <c r="M49" s="381"/>
      <c r="N49" s="126" t="s">
        <v>70</v>
      </c>
      <c r="O49" s="84" t="s">
        <v>103</v>
      </c>
      <c r="P49" s="85" t="s">
        <v>104</v>
      </c>
      <c r="Q49" s="86" t="s">
        <v>105</v>
      </c>
      <c r="R49" s="87" t="s">
        <v>106</v>
      </c>
      <c r="S49" s="87" t="s">
        <v>107</v>
      </c>
      <c r="T49" s="87" t="s">
        <v>108</v>
      </c>
      <c r="U49" s="116" t="s">
        <v>99</v>
      </c>
      <c r="V49" s="146" t="s">
        <v>109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159</v>
      </c>
      <c r="B50" s="344"/>
      <c r="C50" s="345"/>
      <c r="D50" s="346"/>
      <c r="E50" s="79"/>
      <c r="F50" s="90" t="str">
        <f>IF(E50="","",IF(E50&gt;G50,"〇",IF(E50&lt;G50,"●","△")))</f>
        <v/>
      </c>
      <c r="G50" s="79"/>
      <c r="H50" s="138"/>
      <c r="I50" s="90" t="str">
        <f>IF(H50="","",IF(H50&gt;J50,"〇",IF(H50&lt;J50,"●","△")))</f>
        <v/>
      </c>
      <c r="J50" s="139"/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1</v>
      </c>
      <c r="O50" s="91">
        <f>IF(N50="","",P50*3+Q50*1)</f>
        <v>0</v>
      </c>
      <c r="P50" s="92">
        <f>IF(N50="","",COUNTIF(B50:M50,"〇"))</f>
        <v>0</v>
      </c>
      <c r="Q50" s="92">
        <f t="shared" ref="Q50:Q53" si="18">IF(N50="","",COUNTIF(B50:M50,"△"))</f>
        <v>0</v>
      </c>
      <c r="R50" s="92">
        <f t="shared" ref="R50:R53" si="19">IF(N50="","",COUNTIF(B50:M50,"●"))</f>
        <v>1</v>
      </c>
      <c r="S50" s="92">
        <f>IF(N50="","",SUM(E50,H50,K50))</f>
        <v>0</v>
      </c>
      <c r="T50" s="92">
        <f>IF(N50="","",SUM(G50,J50,M50))</f>
        <v>1</v>
      </c>
      <c r="U50" s="117">
        <f>IF(N50="","",S50-T50)</f>
        <v>-1</v>
      </c>
      <c r="V50" s="147">
        <v>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160</v>
      </c>
      <c r="B51" s="130"/>
      <c r="C51" s="94" t="str">
        <f>IF(B51="","",IF(B51&gt;D51,"〇",IF(B51&lt;D51,"●","△")))</f>
        <v/>
      </c>
      <c r="D51" s="133"/>
      <c r="E51" s="338"/>
      <c r="F51" s="339"/>
      <c r="G51" s="340"/>
      <c r="H51" s="136">
        <v>5</v>
      </c>
      <c r="I51" s="94" t="str">
        <f>IF(H51="","",IF(H51&gt;J51,"〇",IF(H51&lt;J51,"●","△")))</f>
        <v>〇</v>
      </c>
      <c r="J51" s="133">
        <v>1</v>
      </c>
      <c r="K51" s="80"/>
      <c r="L51" s="94" t="str">
        <f>IF(K51="","",IF(K51&gt;M51,"〇",IF(K51&lt;M51,"●","△")))</f>
        <v/>
      </c>
      <c r="M51" s="141"/>
      <c r="N51" s="122">
        <v>1</v>
      </c>
      <c r="O51" s="91">
        <f>IF(N51="","",P51*3+Q51*1)</f>
        <v>3</v>
      </c>
      <c r="P51" s="92">
        <f t="shared" ref="P51:P53" si="20">IF(N51="","",COUNTIF(B51:M51,"〇"))</f>
        <v>1</v>
      </c>
      <c r="Q51" s="92">
        <f t="shared" si="18"/>
        <v>0</v>
      </c>
      <c r="R51" s="92">
        <f t="shared" si="19"/>
        <v>0</v>
      </c>
      <c r="S51" s="92">
        <f>IF(N51="","",SUM(B51,H51,K51))</f>
        <v>5</v>
      </c>
      <c r="T51" s="92">
        <f>IF(N51="","",SUM(D51,J51,M51))</f>
        <v>1</v>
      </c>
      <c r="U51" s="117">
        <f>IF(N51="","",S51-T51)</f>
        <v>4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161</v>
      </c>
      <c r="B52" s="131"/>
      <c r="C52" s="95" t="str">
        <f>IF(B52="","",IF(B52&gt;D52,"〇",IF(B52&lt;D52,"●","△")))</f>
        <v/>
      </c>
      <c r="D52" s="134"/>
      <c r="E52" s="81">
        <v>1</v>
      </c>
      <c r="F52" s="95" t="str">
        <f>IF(E52="","",IF(E52&gt;G52,"〇",IF(E52&lt;G52,"●","△")))</f>
        <v>●</v>
      </c>
      <c r="G52" s="81">
        <v>5</v>
      </c>
      <c r="H52" s="338"/>
      <c r="I52" s="339"/>
      <c r="J52" s="340"/>
      <c r="K52" s="81"/>
      <c r="L52" s="95" t="str">
        <f>IF(K52="","",IF(K52&gt;M52,"〇",IF(K52&lt;M52,"●","△")))</f>
        <v/>
      </c>
      <c r="M52" s="142"/>
      <c r="N52" s="122">
        <v>1</v>
      </c>
      <c r="O52" s="91">
        <f>IF(N52="","",P52*3+Q52*1)</f>
        <v>0</v>
      </c>
      <c r="P52" s="92">
        <f t="shared" si="20"/>
        <v>0</v>
      </c>
      <c r="Q52" s="92">
        <f t="shared" si="18"/>
        <v>0</v>
      </c>
      <c r="R52" s="92">
        <f t="shared" si="19"/>
        <v>1</v>
      </c>
      <c r="S52" s="92">
        <f>IF(N52="","",SUM(E52,B52,K52))</f>
        <v>1</v>
      </c>
      <c r="T52" s="92">
        <f>IF(N52="","",SUM(G52,D52,M52))</f>
        <v>5</v>
      </c>
      <c r="U52" s="117">
        <f>IF(N52="","",S52-T52)</f>
        <v>-4</v>
      </c>
      <c r="V52" s="147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162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/>
      <c r="F53" s="96" t="str">
        <f>IF(E53="","",IF(E53&gt;G53,"〇",IF(E53&lt;G53,"●","△")))</f>
        <v/>
      </c>
      <c r="G53" s="82"/>
      <c r="H53" s="137"/>
      <c r="I53" s="96" t="str">
        <f>IF(H53="","",IF(H53&gt;J53,"〇",IF(H53&lt;J53,"●","△")))</f>
        <v/>
      </c>
      <c r="J53" s="135"/>
      <c r="K53" s="341"/>
      <c r="L53" s="342"/>
      <c r="M53" s="371"/>
      <c r="N53" s="123">
        <v>1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0</v>
      </c>
      <c r="S53" s="99">
        <f>IF(N53="","",SUM(E53,H53,B53))</f>
        <v>1</v>
      </c>
      <c r="T53" s="99">
        <f>IF(N53="","",SUM(G53,J53,D53))</f>
        <v>0</v>
      </c>
      <c r="U53" s="118">
        <f>IF(N53="","",S53-T53)</f>
        <v>1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110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111</v>
      </c>
      <c r="B56" s="347" t="str">
        <f>A57</f>
        <v>自由の森</v>
      </c>
      <c r="C56" s="348"/>
      <c r="D56" s="349"/>
      <c r="E56" s="350" t="str">
        <f>A58</f>
        <v>浦和一女</v>
      </c>
      <c r="F56" s="348"/>
      <c r="G56" s="349"/>
      <c r="H56" s="350" t="str">
        <f>A59</f>
        <v>市立浦和</v>
      </c>
      <c r="I56" s="348"/>
      <c r="J56" s="349"/>
      <c r="K56" s="350" t="str">
        <f>A60</f>
        <v>狭山ヶ丘</v>
      </c>
      <c r="L56" s="348"/>
      <c r="M56" s="381"/>
      <c r="N56" s="126" t="s">
        <v>70</v>
      </c>
      <c r="O56" s="84" t="s">
        <v>112</v>
      </c>
      <c r="P56" s="85" t="s">
        <v>94</v>
      </c>
      <c r="Q56" s="86" t="s">
        <v>113</v>
      </c>
      <c r="R56" s="87" t="s">
        <v>114</v>
      </c>
      <c r="S56" s="87" t="s">
        <v>115</v>
      </c>
      <c r="T56" s="87" t="s">
        <v>116</v>
      </c>
      <c r="U56" s="116" t="s">
        <v>117</v>
      </c>
      <c r="V56" s="146" t="s">
        <v>118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163</v>
      </c>
      <c r="B57" s="344"/>
      <c r="C57" s="345"/>
      <c r="D57" s="346"/>
      <c r="E57" s="79">
        <v>0</v>
      </c>
      <c r="F57" s="90" t="str">
        <f>IF(E57="","",IF(E57&gt;G57,"〇",IF(E57&lt;G57,"●","△")))</f>
        <v>●</v>
      </c>
      <c r="G57" s="79">
        <v>2</v>
      </c>
      <c r="H57" s="138"/>
      <c r="I57" s="90" t="str">
        <f>IF(H57="","",IF(H57&gt;J57,"〇",IF(H57&lt;J57,"●","△")))</f>
        <v/>
      </c>
      <c r="J57" s="139"/>
      <c r="K57" s="79"/>
      <c r="L57" s="90" t="str">
        <f>IF(K57="","",IF(K57&gt;M57,"〇",IF(K57&lt;M57,"●","△")))</f>
        <v/>
      </c>
      <c r="M57" s="140"/>
      <c r="N57" s="122">
        <v>1</v>
      </c>
      <c r="O57" s="91">
        <f>IF(N57="","",P57*3+Q57*1)</f>
        <v>0</v>
      </c>
      <c r="P57" s="92">
        <f t="shared" ref="P57:P60" si="21">IF(N57="","",COUNTIF(B57:M57,"〇"))</f>
        <v>0</v>
      </c>
      <c r="Q57" s="92">
        <f t="shared" ref="Q57:Q60" si="22">IF(N57="","",COUNTIF(B57:M57,"△"))</f>
        <v>0</v>
      </c>
      <c r="R57" s="92">
        <f t="shared" ref="R57:R60" si="23">IF(N57="","",COUNTIF(B57:M57,"●"))</f>
        <v>1</v>
      </c>
      <c r="S57" s="92">
        <f>IF(N57="","",SUM(E57,H57,K57))</f>
        <v>0</v>
      </c>
      <c r="T57" s="92">
        <f>IF(N57="","",SUM(G57,J57,M57))</f>
        <v>2</v>
      </c>
      <c r="U57" s="117">
        <f>IF(N57="","",S57-T57)</f>
        <v>-2</v>
      </c>
      <c r="V57" s="147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164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338"/>
      <c r="F58" s="339"/>
      <c r="G58" s="340"/>
      <c r="H58" s="136"/>
      <c r="I58" s="94" t="str">
        <f>IF(H58="","",IF(H58&gt;J58,"〇",IF(H58&lt;J58,"●","△")))</f>
        <v/>
      </c>
      <c r="J58" s="133"/>
      <c r="K58" s="80"/>
      <c r="L58" s="94" t="str">
        <f>IF(K58="","",IF(K58&gt;M58,"〇",IF(K58&lt;M58,"●","△")))</f>
        <v/>
      </c>
      <c r="M58" s="141"/>
      <c r="N58" s="122">
        <v>1</v>
      </c>
      <c r="O58" s="91">
        <f>IF(N58="","",P58*3+Q58*1)</f>
        <v>3</v>
      </c>
      <c r="P58" s="92">
        <f t="shared" si="21"/>
        <v>1</v>
      </c>
      <c r="Q58" s="92">
        <f t="shared" si="22"/>
        <v>0</v>
      </c>
      <c r="R58" s="92">
        <f t="shared" si="23"/>
        <v>0</v>
      </c>
      <c r="S58" s="92">
        <f>IF(N58="","",SUM(B58,H58,K58))</f>
        <v>2</v>
      </c>
      <c r="T58" s="92">
        <f>IF(N58="","",SUM(D58,J58,M58))</f>
        <v>0</v>
      </c>
      <c r="U58" s="117">
        <f>IF(N58="","",S58-T58)</f>
        <v>2</v>
      </c>
      <c r="V58" s="147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165</v>
      </c>
      <c r="B59" s="131"/>
      <c r="C59" s="95" t="str">
        <f>IF(B59="","",IF(B59&gt;D59,"〇",IF(B59&lt;D59,"●","△")))</f>
        <v/>
      </c>
      <c r="D59" s="134"/>
      <c r="E59" s="81"/>
      <c r="F59" s="95" t="str">
        <f>IF(E59="","",IF(E59&gt;G59,"〇",IF(E59&lt;G59,"●","△")))</f>
        <v/>
      </c>
      <c r="G59" s="81"/>
      <c r="H59" s="338"/>
      <c r="I59" s="339"/>
      <c r="J59" s="340"/>
      <c r="K59" s="81"/>
      <c r="L59" s="95" t="str">
        <f>IF(K59="","",IF(K59&gt;M59,"〇",IF(K59&lt;M59,"●","△")))</f>
        <v/>
      </c>
      <c r="M59" s="142"/>
      <c r="N59" s="122"/>
      <c r="O59" s="91" t="str">
        <f>IF(N59="","",P59*3+Q59*1)</f>
        <v/>
      </c>
      <c r="P59" s="92" t="str">
        <f t="shared" si="21"/>
        <v/>
      </c>
      <c r="Q59" s="92" t="str">
        <f t="shared" si="22"/>
        <v/>
      </c>
      <c r="R59" s="92" t="str">
        <f t="shared" si="23"/>
        <v/>
      </c>
      <c r="S59" s="92" t="str">
        <f>IF(N59="","",SUM(E59,B59,K59))</f>
        <v/>
      </c>
      <c r="T59" s="92" t="str">
        <f>IF(N59="","",SUM(G59,D59,M59))</f>
        <v/>
      </c>
      <c r="U59" s="117" t="str">
        <f>IF(N59="","",S59-T59)</f>
        <v/>
      </c>
      <c r="V59" s="147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166</v>
      </c>
      <c r="B60" s="132"/>
      <c r="C60" s="96" t="str">
        <f>IF(B60="","",IF(B60&gt;D60,"〇",IF(B60&lt;D60,"●","△")))</f>
        <v/>
      </c>
      <c r="D60" s="135"/>
      <c r="E60" s="82"/>
      <c r="F60" s="96" t="str">
        <f>IF(E60="","",IF(E60&gt;G60,"〇",IF(E60&lt;G60,"●","△")))</f>
        <v/>
      </c>
      <c r="G60" s="82"/>
      <c r="H60" s="137"/>
      <c r="I60" s="96" t="str">
        <f>IF(H60="","",IF(H60&gt;J60,"〇",IF(H60&lt;J60,"●","△")))</f>
        <v/>
      </c>
      <c r="J60" s="135"/>
      <c r="K60" s="341"/>
      <c r="L60" s="342"/>
      <c r="M60" s="371"/>
      <c r="N60" s="123"/>
      <c r="O60" s="98" t="str">
        <f>IF(N60="","",P60*3+Q60*1)</f>
        <v/>
      </c>
      <c r="P60" s="99" t="str">
        <f t="shared" si="21"/>
        <v/>
      </c>
      <c r="Q60" s="99" t="str">
        <f t="shared" si="22"/>
        <v/>
      </c>
      <c r="R60" s="99" t="str">
        <f t="shared" si="23"/>
        <v/>
      </c>
      <c r="S60" s="99" t="str">
        <f>IF(N60="","",SUM(E60,H60,B60))</f>
        <v/>
      </c>
      <c r="T60" s="99" t="str">
        <f>IF(N60="","",SUM(G60,J60,D60))</f>
        <v/>
      </c>
      <c r="U60" s="118" t="str">
        <f>IF(N60="","",S60-T60)</f>
        <v/>
      </c>
      <c r="V60" s="144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119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120</v>
      </c>
      <c r="B63" s="347" t="str">
        <f>A64</f>
        <v>昌平</v>
      </c>
      <c r="C63" s="348"/>
      <c r="D63" s="349"/>
      <c r="E63" s="350" t="str">
        <f>A65</f>
        <v>浦和実業</v>
      </c>
      <c r="F63" s="348"/>
      <c r="G63" s="349"/>
      <c r="H63" s="350" t="str">
        <f>A66</f>
        <v>淑徳与野</v>
      </c>
      <c r="I63" s="348"/>
      <c r="J63" s="349"/>
      <c r="K63" s="350" t="str">
        <f>A67</f>
        <v>浦和一女</v>
      </c>
      <c r="L63" s="348"/>
      <c r="M63" s="381"/>
      <c r="N63" s="126" t="s">
        <v>70</v>
      </c>
      <c r="O63" s="84" t="s">
        <v>121</v>
      </c>
      <c r="P63" s="85" t="s">
        <v>122</v>
      </c>
      <c r="Q63" s="86" t="s">
        <v>123</v>
      </c>
      <c r="R63" s="87" t="s">
        <v>124</v>
      </c>
      <c r="S63" s="87" t="s">
        <v>125</v>
      </c>
      <c r="T63" s="87" t="s">
        <v>98</v>
      </c>
      <c r="U63" s="116" t="s">
        <v>126</v>
      </c>
      <c r="V63" s="146" t="s">
        <v>127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128</v>
      </c>
      <c r="B64" s="344"/>
      <c r="C64" s="345"/>
      <c r="D64" s="346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129</v>
      </c>
      <c r="B65" s="130"/>
      <c r="C65" s="94" t="str">
        <f>IF(B65="","",IF(B65&gt;D65,"〇",IF(B65&lt;D65,"●","△")))</f>
        <v/>
      </c>
      <c r="D65" s="133"/>
      <c r="E65" s="338"/>
      <c r="F65" s="339"/>
      <c r="G65" s="340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130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338"/>
      <c r="I66" s="339"/>
      <c r="J66" s="340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131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341"/>
      <c r="L67" s="342"/>
      <c r="M67" s="371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9</v>
      </c>
    </row>
  </sheetData>
  <mergeCells count="73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K46:M46"/>
    <mergeCell ref="B49:D49"/>
    <mergeCell ref="E49:G49"/>
    <mergeCell ref="H49:J49"/>
    <mergeCell ref="K49:M49"/>
    <mergeCell ref="K39:M39"/>
    <mergeCell ref="B42:D42"/>
    <mergeCell ref="E42:G42"/>
    <mergeCell ref="H42:J42"/>
    <mergeCell ref="K42:M45"/>
    <mergeCell ref="B43:D43"/>
    <mergeCell ref="E44:G44"/>
    <mergeCell ref="H45:J45"/>
    <mergeCell ref="K32:M32"/>
    <mergeCell ref="B35:D35"/>
    <mergeCell ref="E35:G35"/>
    <mergeCell ref="H35:J35"/>
    <mergeCell ref="K35:M38"/>
    <mergeCell ref="B36:D36"/>
    <mergeCell ref="E37:G37"/>
    <mergeCell ref="H38:J38"/>
    <mergeCell ref="K25:M25"/>
    <mergeCell ref="B28:D28"/>
    <mergeCell ref="E28:G28"/>
    <mergeCell ref="H28:J28"/>
    <mergeCell ref="K28:M31"/>
    <mergeCell ref="B29:D29"/>
    <mergeCell ref="E30:G30"/>
    <mergeCell ref="H31:J31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A16" workbookViewId="0">
      <selection activeCell="F28" sqref="F28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>
      <c r="A15" s="199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17.25">
      <c r="A16" s="200"/>
      <c r="B16" s="154"/>
      <c r="C16" s="15"/>
      <c r="D16" s="15"/>
      <c r="E16" s="15"/>
      <c r="F16" s="15"/>
      <c r="G16" s="384" t="s">
        <v>168</v>
      </c>
      <c r="H16" s="385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384" t="s">
        <v>169</v>
      </c>
      <c r="U16" s="385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384" t="s">
        <v>170</v>
      </c>
      <c r="AH16" s="385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384" t="s">
        <v>171</v>
      </c>
      <c r="AT16" s="385"/>
      <c r="AU16" s="15"/>
      <c r="AV16" s="15"/>
      <c r="AW16" s="15"/>
      <c r="AX16" s="15"/>
      <c r="AY16" s="35"/>
    </row>
    <row r="17" spans="1:51">
      <c r="A17" s="34"/>
      <c r="B17" s="15"/>
      <c r="C17" s="15"/>
      <c r="D17" s="15"/>
      <c r="E17" s="33"/>
      <c r="F17" s="33"/>
      <c r="G17" s="33"/>
      <c r="H17" s="194"/>
      <c r="I17" s="33"/>
      <c r="J17" s="33"/>
      <c r="K17" s="15"/>
      <c r="L17" s="15"/>
      <c r="M17" s="15"/>
      <c r="N17" s="15"/>
      <c r="O17" s="15"/>
      <c r="P17" s="15"/>
      <c r="Q17" s="15"/>
      <c r="R17" s="33"/>
      <c r="S17" s="33"/>
      <c r="T17" s="33"/>
      <c r="U17" s="194"/>
      <c r="V17" s="33"/>
      <c r="W17" s="33"/>
      <c r="X17" s="15"/>
      <c r="Y17" s="15"/>
      <c r="Z17" s="15"/>
      <c r="AA17" s="15"/>
      <c r="AB17" s="15"/>
      <c r="AC17" s="15"/>
      <c r="AD17" s="15"/>
      <c r="AE17" s="33"/>
      <c r="AF17" s="33"/>
      <c r="AG17" s="33"/>
      <c r="AH17" s="194"/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/>
      <c r="AT17" s="194"/>
      <c r="AU17" s="33"/>
      <c r="AV17" s="33"/>
      <c r="AW17" s="15"/>
      <c r="AX17" s="15"/>
      <c r="AY17" s="35"/>
    </row>
    <row r="18" spans="1:51">
      <c r="A18" s="34"/>
      <c r="B18" s="15"/>
      <c r="C18" s="15"/>
      <c r="D18" s="15"/>
      <c r="E18" s="6"/>
      <c r="F18" s="17"/>
      <c r="G18" s="17"/>
      <c r="H18" s="17"/>
      <c r="I18" s="17"/>
      <c r="J18" s="18"/>
      <c r="K18" s="15"/>
      <c r="L18" s="15"/>
      <c r="M18" s="15"/>
      <c r="N18" s="15"/>
      <c r="O18" s="15"/>
      <c r="P18" s="15"/>
      <c r="Q18" s="15"/>
      <c r="R18" s="6"/>
      <c r="S18" s="17"/>
      <c r="T18" s="17"/>
      <c r="U18" s="17"/>
      <c r="V18" s="17"/>
      <c r="W18" s="18"/>
      <c r="X18" s="15"/>
      <c r="Y18" s="15"/>
      <c r="Z18" s="15"/>
      <c r="AA18" s="15"/>
      <c r="AB18" s="15"/>
      <c r="AC18" s="15"/>
      <c r="AD18" s="15"/>
      <c r="AE18" s="6"/>
      <c r="AF18" s="17"/>
      <c r="AG18" s="17"/>
      <c r="AH18" s="17"/>
      <c r="AI18" s="17"/>
      <c r="AJ18" s="18"/>
      <c r="AK18" s="15"/>
      <c r="AL18" s="15"/>
      <c r="AM18" s="15"/>
      <c r="AN18" s="15"/>
      <c r="AO18" s="15"/>
      <c r="AP18" s="15"/>
      <c r="AQ18" s="6"/>
      <c r="AR18" s="17"/>
      <c r="AS18" s="17"/>
      <c r="AT18" s="17"/>
      <c r="AU18" s="17"/>
      <c r="AV18" s="18"/>
      <c r="AW18" s="15"/>
      <c r="AX18" s="15"/>
      <c r="AY18" s="35"/>
    </row>
    <row r="19" spans="1:51">
      <c r="A19" s="34"/>
      <c r="B19" s="15"/>
      <c r="C19" s="15"/>
      <c r="D19" s="15"/>
      <c r="E19" s="194"/>
      <c r="F19" s="15"/>
      <c r="G19" s="15"/>
      <c r="H19" s="15"/>
      <c r="I19" s="15"/>
      <c r="J19" s="35"/>
      <c r="K19" s="15"/>
      <c r="L19" s="15"/>
      <c r="M19" s="15"/>
      <c r="N19" s="15"/>
      <c r="O19" s="15"/>
      <c r="P19" s="15"/>
      <c r="Q19" s="15"/>
      <c r="R19" s="194"/>
      <c r="S19" s="15"/>
      <c r="T19" s="15"/>
      <c r="U19" s="15"/>
      <c r="V19" s="15"/>
      <c r="W19" s="35"/>
      <c r="X19" s="15"/>
      <c r="Y19" s="15"/>
      <c r="Z19" s="15"/>
      <c r="AA19" s="15"/>
      <c r="AB19" s="15"/>
      <c r="AC19" s="15"/>
      <c r="AD19" s="15"/>
      <c r="AE19" s="194"/>
      <c r="AF19" s="15"/>
      <c r="AG19" s="15"/>
      <c r="AH19" s="15"/>
      <c r="AI19" s="15"/>
      <c r="AJ19" s="35"/>
      <c r="AK19" s="15"/>
      <c r="AL19" s="15"/>
      <c r="AM19" s="15"/>
      <c r="AN19" s="15"/>
      <c r="AO19" s="15"/>
      <c r="AP19" s="15"/>
      <c r="AQ19" s="194"/>
      <c r="AR19" s="15"/>
      <c r="AS19" s="15"/>
      <c r="AT19" s="15"/>
      <c r="AU19" s="15"/>
      <c r="AV19" s="35"/>
      <c r="AW19" s="15"/>
      <c r="AX19" s="15"/>
      <c r="AY19" s="35"/>
    </row>
    <row r="20" spans="1:51">
      <c r="A20" s="34"/>
      <c r="B20" s="15"/>
      <c r="C20" s="6"/>
      <c r="D20" s="17"/>
      <c r="E20" s="197"/>
      <c r="F20" s="34"/>
      <c r="G20" s="15"/>
      <c r="H20" s="15"/>
      <c r="I20" s="35"/>
      <c r="J20" s="198"/>
      <c r="K20" s="17"/>
      <c r="L20" s="18"/>
      <c r="M20" s="15"/>
      <c r="N20" s="15"/>
      <c r="O20" s="15"/>
      <c r="P20" s="6"/>
      <c r="Q20" s="17"/>
      <c r="R20" s="197"/>
      <c r="S20" s="34"/>
      <c r="T20" s="15"/>
      <c r="U20" s="15"/>
      <c r="V20" s="35"/>
      <c r="W20" s="198"/>
      <c r="X20" s="17"/>
      <c r="Y20" s="18"/>
      <c r="Z20" s="15"/>
      <c r="AA20" s="15"/>
      <c r="AB20" s="15"/>
      <c r="AC20" s="6"/>
      <c r="AD20" s="17"/>
      <c r="AE20" s="197"/>
      <c r="AF20" s="34"/>
      <c r="AG20" s="15"/>
      <c r="AH20" s="15"/>
      <c r="AI20" s="35"/>
      <c r="AJ20" s="198"/>
      <c r="AK20" s="17"/>
      <c r="AL20" s="18"/>
      <c r="AM20" s="15"/>
      <c r="AN20" s="15"/>
      <c r="AO20" s="6"/>
      <c r="AP20" s="17"/>
      <c r="AQ20" s="197"/>
      <c r="AR20" s="34"/>
      <c r="AS20" s="15"/>
      <c r="AT20" s="15"/>
      <c r="AU20" s="35"/>
      <c r="AV20" s="198"/>
      <c r="AW20" s="17"/>
      <c r="AX20" s="18"/>
      <c r="AY20" s="35"/>
    </row>
    <row r="21" spans="1:51">
      <c r="A21" s="34"/>
      <c r="B21" s="15"/>
      <c r="C21" s="34"/>
      <c r="D21" s="15"/>
      <c r="E21" s="34"/>
      <c r="F21" s="18"/>
      <c r="G21" s="15"/>
      <c r="H21" s="15"/>
      <c r="I21" s="6"/>
      <c r="J21" s="35"/>
      <c r="K21" s="15"/>
      <c r="L21" s="35"/>
      <c r="M21" s="15"/>
      <c r="N21" s="15"/>
      <c r="O21" s="15"/>
      <c r="P21" s="34"/>
      <c r="Q21" s="15"/>
      <c r="R21" s="34"/>
      <c r="S21" s="18"/>
      <c r="T21" s="15"/>
      <c r="U21" s="15"/>
      <c r="V21" s="6"/>
      <c r="W21" s="35"/>
      <c r="X21" s="15"/>
      <c r="Y21" s="35"/>
      <c r="Z21" s="15"/>
      <c r="AA21" s="15"/>
      <c r="AB21" s="15"/>
      <c r="AC21" s="34"/>
      <c r="AD21" s="15"/>
      <c r="AE21" s="34"/>
      <c r="AF21" s="18"/>
      <c r="AG21" s="15"/>
      <c r="AH21" s="15"/>
      <c r="AI21" s="6"/>
      <c r="AJ21" s="35"/>
      <c r="AK21" s="15"/>
      <c r="AL21" s="35"/>
      <c r="AM21" s="15"/>
      <c r="AN21" s="15"/>
      <c r="AO21" s="34"/>
      <c r="AP21" s="15"/>
      <c r="AQ21" s="34"/>
      <c r="AR21" s="18"/>
      <c r="AS21" s="15"/>
      <c r="AT21" s="15"/>
      <c r="AU21" s="6"/>
      <c r="AV21" s="35"/>
      <c r="AW21" s="15"/>
      <c r="AX21" s="35"/>
      <c r="AY21" s="35"/>
    </row>
    <row r="22" spans="1:51">
      <c r="A22" s="34"/>
      <c r="B22" s="15"/>
      <c r="C22" s="195"/>
      <c r="D22" s="36"/>
      <c r="E22" s="34"/>
      <c r="F22" s="35"/>
      <c r="G22" s="15"/>
      <c r="H22" s="15"/>
      <c r="I22" s="34"/>
      <c r="J22" s="35"/>
      <c r="K22" s="15"/>
      <c r="L22" s="35"/>
      <c r="M22" s="4"/>
      <c r="N22" s="15"/>
      <c r="O22" s="15"/>
      <c r="P22" s="195"/>
      <c r="Q22" s="36"/>
      <c r="R22" s="34"/>
      <c r="S22" s="35"/>
      <c r="T22" s="15"/>
      <c r="U22" s="15"/>
      <c r="V22" s="34"/>
      <c r="W22" s="35"/>
      <c r="X22" s="15"/>
      <c r="Y22" s="35"/>
      <c r="Z22" s="4"/>
      <c r="AA22" s="15"/>
      <c r="AB22" s="15"/>
      <c r="AC22" s="195"/>
      <c r="AD22" s="36"/>
      <c r="AE22" s="34"/>
      <c r="AF22" s="35"/>
      <c r="AG22" s="15"/>
      <c r="AH22" s="15"/>
      <c r="AI22" s="34"/>
      <c r="AJ22" s="35"/>
      <c r="AK22" s="15"/>
      <c r="AL22" s="35"/>
      <c r="AM22" s="4"/>
      <c r="AN22" s="15"/>
      <c r="AO22" s="195"/>
      <c r="AP22" s="36"/>
      <c r="AQ22" s="34"/>
      <c r="AR22" s="35"/>
      <c r="AS22" s="15"/>
      <c r="AT22" s="15"/>
      <c r="AU22" s="34"/>
      <c r="AV22" s="35"/>
      <c r="AW22" s="15"/>
      <c r="AX22" s="35"/>
      <c r="AY22" s="202"/>
    </row>
    <row r="23" spans="1:51" ht="13.5" customHeight="1">
      <c r="A23" s="34"/>
      <c r="B23" s="4" t="s">
        <v>58</v>
      </c>
      <c r="C23" s="4"/>
      <c r="D23" s="4" t="s">
        <v>59</v>
      </c>
      <c r="E23" s="4"/>
      <c r="F23" s="4" t="s">
        <v>60</v>
      </c>
      <c r="G23" s="4"/>
      <c r="H23" s="4" t="s">
        <v>61</v>
      </c>
      <c r="I23" s="4"/>
      <c r="J23" s="4" t="s">
        <v>62</v>
      </c>
      <c r="K23" s="4"/>
      <c r="L23" s="4" t="s">
        <v>63</v>
      </c>
      <c r="M23" s="4"/>
      <c r="N23" s="15"/>
      <c r="O23" s="4" t="s">
        <v>58</v>
      </c>
      <c r="P23" s="4"/>
      <c r="Q23" s="4" t="s">
        <v>59</v>
      </c>
      <c r="R23" s="4"/>
      <c r="S23" s="4" t="s">
        <v>60</v>
      </c>
      <c r="T23" s="4"/>
      <c r="U23" s="4" t="s">
        <v>61</v>
      </c>
      <c r="V23" s="4"/>
      <c r="W23" s="4" t="s">
        <v>62</v>
      </c>
      <c r="X23" s="4"/>
      <c r="Y23" s="4" t="s">
        <v>63</v>
      </c>
      <c r="Z23" s="4"/>
      <c r="AA23" s="15"/>
      <c r="AB23" s="4" t="s">
        <v>58</v>
      </c>
      <c r="AC23" s="4"/>
      <c r="AD23" s="4" t="s">
        <v>59</v>
      </c>
      <c r="AE23" s="4"/>
      <c r="AF23" s="4" t="s">
        <v>60</v>
      </c>
      <c r="AG23" s="4"/>
      <c r="AH23" s="4" t="s">
        <v>61</v>
      </c>
      <c r="AI23" s="4"/>
      <c r="AJ23" s="4" t="s">
        <v>62</v>
      </c>
      <c r="AK23" s="4"/>
      <c r="AL23" s="4" t="s">
        <v>63</v>
      </c>
      <c r="AM23" s="4"/>
      <c r="AN23" s="4" t="s">
        <v>58</v>
      </c>
      <c r="AO23" s="4"/>
      <c r="AP23" s="4" t="s">
        <v>59</v>
      </c>
      <c r="AQ23" s="4"/>
      <c r="AR23" s="4" t="s">
        <v>60</v>
      </c>
      <c r="AS23" s="4"/>
      <c r="AT23" s="4" t="s">
        <v>61</v>
      </c>
      <c r="AU23" s="4"/>
      <c r="AV23" s="4" t="s">
        <v>62</v>
      </c>
      <c r="AW23" s="4"/>
      <c r="AX23" s="4" t="s">
        <v>63</v>
      </c>
      <c r="AY23" s="202"/>
    </row>
    <row r="24" spans="1:51">
      <c r="A24" s="34"/>
      <c r="B24" s="383"/>
      <c r="C24" s="36"/>
      <c r="D24" s="382"/>
      <c r="E24" s="4"/>
      <c r="F24" s="382"/>
      <c r="G24" s="4"/>
      <c r="H24" s="382"/>
      <c r="I24" s="4"/>
      <c r="J24" s="382"/>
      <c r="K24" s="4"/>
      <c r="L24" s="383"/>
      <c r="M24" s="15"/>
      <c r="N24" s="15"/>
      <c r="O24" s="383"/>
      <c r="P24" s="36"/>
      <c r="Q24" s="382"/>
      <c r="R24" s="4"/>
      <c r="S24" s="382"/>
      <c r="T24" s="4"/>
      <c r="U24" s="382"/>
      <c r="V24" s="4"/>
      <c r="W24" s="382"/>
      <c r="X24" s="4"/>
      <c r="Y24" s="383"/>
      <c r="Z24" s="15"/>
      <c r="AA24" s="15"/>
      <c r="AB24" s="383"/>
      <c r="AC24" s="36"/>
      <c r="AD24" s="382"/>
      <c r="AE24" s="4"/>
      <c r="AF24" s="382"/>
      <c r="AG24" s="4"/>
      <c r="AH24" s="382"/>
      <c r="AI24" s="4"/>
      <c r="AJ24" s="382"/>
      <c r="AK24" s="4"/>
      <c r="AL24" s="383"/>
      <c r="AM24" s="15"/>
      <c r="AN24" s="383"/>
      <c r="AO24" s="36"/>
      <c r="AP24" s="382"/>
      <c r="AQ24" s="4"/>
      <c r="AR24" s="382"/>
      <c r="AS24" s="4"/>
      <c r="AT24" s="382"/>
      <c r="AU24" s="4"/>
      <c r="AV24" s="382"/>
      <c r="AW24" s="4"/>
      <c r="AX24" s="383"/>
      <c r="AY24" s="35"/>
    </row>
    <row r="25" spans="1:51">
      <c r="A25" s="34"/>
      <c r="B25" s="383"/>
      <c r="C25" s="15"/>
      <c r="D25" s="382"/>
      <c r="E25" s="15"/>
      <c r="F25" s="382"/>
      <c r="G25" s="15"/>
      <c r="H25" s="382"/>
      <c r="I25" s="15"/>
      <c r="J25" s="382"/>
      <c r="K25" s="15"/>
      <c r="L25" s="383"/>
      <c r="M25" s="15"/>
      <c r="N25" s="15"/>
      <c r="O25" s="383"/>
      <c r="P25" s="15"/>
      <c r="Q25" s="382"/>
      <c r="R25" s="15"/>
      <c r="S25" s="382"/>
      <c r="T25" s="15"/>
      <c r="U25" s="382"/>
      <c r="V25" s="15"/>
      <c r="W25" s="382"/>
      <c r="X25" s="15"/>
      <c r="Y25" s="383"/>
      <c r="Z25" s="15"/>
      <c r="AA25" s="15"/>
      <c r="AB25" s="383"/>
      <c r="AC25" s="15"/>
      <c r="AD25" s="382"/>
      <c r="AE25" s="15"/>
      <c r="AF25" s="382"/>
      <c r="AG25" s="15"/>
      <c r="AH25" s="382"/>
      <c r="AI25" s="15"/>
      <c r="AJ25" s="382"/>
      <c r="AK25" s="15"/>
      <c r="AL25" s="383"/>
      <c r="AM25" s="15"/>
      <c r="AN25" s="383"/>
      <c r="AO25" s="15"/>
      <c r="AP25" s="382"/>
      <c r="AQ25" s="15"/>
      <c r="AR25" s="382"/>
      <c r="AS25" s="15"/>
      <c r="AT25" s="382"/>
      <c r="AU25" s="15"/>
      <c r="AV25" s="382"/>
      <c r="AW25" s="15"/>
      <c r="AX25" s="383"/>
      <c r="AY25" s="35"/>
    </row>
    <row r="26" spans="1:51">
      <c r="A26" s="34"/>
      <c r="B26" s="383"/>
      <c r="C26" s="15"/>
      <c r="D26" s="382"/>
      <c r="E26" s="15"/>
      <c r="F26" s="382"/>
      <c r="G26" s="15"/>
      <c r="H26" s="382"/>
      <c r="I26" s="15"/>
      <c r="J26" s="382"/>
      <c r="K26" s="15"/>
      <c r="L26" s="383"/>
      <c r="M26" s="15"/>
      <c r="N26" s="15"/>
      <c r="O26" s="383"/>
      <c r="P26" s="15"/>
      <c r="Q26" s="382"/>
      <c r="R26" s="15"/>
      <c r="S26" s="382"/>
      <c r="T26" s="15"/>
      <c r="U26" s="382"/>
      <c r="V26" s="15"/>
      <c r="W26" s="382"/>
      <c r="X26" s="15"/>
      <c r="Y26" s="383"/>
      <c r="Z26" s="15"/>
      <c r="AA26" s="15"/>
      <c r="AB26" s="383"/>
      <c r="AC26" s="15"/>
      <c r="AD26" s="382"/>
      <c r="AE26" s="15"/>
      <c r="AF26" s="382"/>
      <c r="AG26" s="15"/>
      <c r="AH26" s="382"/>
      <c r="AI26" s="15"/>
      <c r="AJ26" s="382"/>
      <c r="AK26" s="15"/>
      <c r="AL26" s="383"/>
      <c r="AM26" s="15"/>
      <c r="AN26" s="383"/>
      <c r="AO26" s="15"/>
      <c r="AP26" s="382"/>
      <c r="AQ26" s="15"/>
      <c r="AR26" s="382"/>
      <c r="AS26" s="15"/>
      <c r="AT26" s="382"/>
      <c r="AU26" s="15"/>
      <c r="AV26" s="382"/>
      <c r="AW26" s="15"/>
      <c r="AX26" s="383"/>
      <c r="AY26" s="35"/>
    </row>
    <row r="27" spans="1:51">
      <c r="A27" s="34"/>
      <c r="B27" s="383"/>
      <c r="C27" s="15"/>
      <c r="D27" s="382"/>
      <c r="E27" s="15"/>
      <c r="F27" s="382"/>
      <c r="G27" s="15"/>
      <c r="H27" s="382"/>
      <c r="I27" s="15"/>
      <c r="J27" s="382"/>
      <c r="K27" s="15"/>
      <c r="L27" s="383"/>
      <c r="M27" s="15"/>
      <c r="N27" s="15"/>
      <c r="O27" s="383"/>
      <c r="P27" s="15"/>
      <c r="Q27" s="382"/>
      <c r="R27" s="15"/>
      <c r="S27" s="382"/>
      <c r="T27" s="15"/>
      <c r="U27" s="382"/>
      <c r="V27" s="15"/>
      <c r="W27" s="382"/>
      <c r="X27" s="15"/>
      <c r="Y27" s="383"/>
      <c r="Z27" s="15"/>
      <c r="AA27" s="15"/>
      <c r="AB27" s="383"/>
      <c r="AC27" s="15"/>
      <c r="AD27" s="382"/>
      <c r="AE27" s="15"/>
      <c r="AF27" s="382"/>
      <c r="AG27" s="15"/>
      <c r="AH27" s="382"/>
      <c r="AI27" s="15"/>
      <c r="AJ27" s="382"/>
      <c r="AK27" s="15"/>
      <c r="AL27" s="383"/>
      <c r="AM27" s="15"/>
      <c r="AN27" s="383"/>
      <c r="AO27" s="15"/>
      <c r="AP27" s="382"/>
      <c r="AQ27" s="15"/>
      <c r="AR27" s="382"/>
      <c r="AS27" s="15"/>
      <c r="AT27" s="382"/>
      <c r="AU27" s="15"/>
      <c r="AV27" s="382"/>
      <c r="AW27" s="15"/>
      <c r="AX27" s="383"/>
      <c r="AY27" s="35"/>
    </row>
    <row r="28" spans="1:51">
      <c r="A28" s="19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96"/>
    </row>
  </sheetData>
  <mergeCells count="28">
    <mergeCell ref="AT24:AT27"/>
    <mergeCell ref="AV24:AV27"/>
    <mergeCell ref="AX24:AX27"/>
    <mergeCell ref="G16:H16"/>
    <mergeCell ref="T16:U16"/>
    <mergeCell ref="AG16:AH16"/>
    <mergeCell ref="AS16:AT16"/>
    <mergeCell ref="AJ24:AJ27"/>
    <mergeCell ref="AL24:AL27"/>
    <mergeCell ref="AN24:AN27"/>
    <mergeCell ref="AP24:AP27"/>
    <mergeCell ref="AR24:AR27"/>
    <mergeCell ref="Y24:Y27"/>
    <mergeCell ref="AB24:AB27"/>
    <mergeCell ref="AD24:AD27"/>
    <mergeCell ref="AF24:AF27"/>
    <mergeCell ref="AH24:AH27"/>
    <mergeCell ref="H24:H27"/>
    <mergeCell ref="D24:D27"/>
    <mergeCell ref="F24:F27"/>
    <mergeCell ref="B24:B27"/>
    <mergeCell ref="L24:L27"/>
    <mergeCell ref="O24:O27"/>
    <mergeCell ref="Q24:Q27"/>
    <mergeCell ref="S24:S27"/>
    <mergeCell ref="U24:U27"/>
    <mergeCell ref="W24:W27"/>
    <mergeCell ref="J24:J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workbookViewId="0">
      <selection activeCell="C22" sqref="C22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15" t="s">
        <v>181</v>
      </c>
    </row>
    <row r="3" spans="1:22" ht="27.75" customHeight="1" thickBot="1">
      <c r="A3" s="40" t="s">
        <v>172</v>
      </c>
      <c r="B3" s="347" t="str">
        <f>A4</f>
        <v>a</v>
      </c>
      <c r="C3" s="348"/>
      <c r="D3" s="349"/>
      <c r="E3" s="350" t="str">
        <f>A5</f>
        <v>b</v>
      </c>
      <c r="F3" s="348"/>
      <c r="G3" s="349"/>
      <c r="H3" s="350" t="str">
        <f>A6</f>
        <v>c</v>
      </c>
      <c r="I3" s="348"/>
      <c r="J3" s="349"/>
      <c r="K3" s="350" t="str">
        <f>A7</f>
        <v>d</v>
      </c>
      <c r="L3" s="348"/>
      <c r="M3" s="381"/>
      <c r="N3" s="216" t="s">
        <v>70</v>
      </c>
      <c r="O3" s="217" t="s">
        <v>173</v>
      </c>
      <c r="P3" s="218" t="s">
        <v>174</v>
      </c>
      <c r="Q3" s="86" t="s">
        <v>175</v>
      </c>
      <c r="R3" s="219" t="s">
        <v>176</v>
      </c>
      <c r="S3" s="219" t="s">
        <v>177</v>
      </c>
      <c r="T3" s="219" t="s">
        <v>178</v>
      </c>
      <c r="U3" s="220" t="s">
        <v>179</v>
      </c>
      <c r="V3" s="221" t="s">
        <v>180</v>
      </c>
    </row>
    <row r="4" spans="1:22" ht="27.75" customHeight="1">
      <c r="A4" s="45" t="s">
        <v>182</v>
      </c>
      <c r="B4" s="344"/>
      <c r="C4" s="345"/>
      <c r="D4" s="346"/>
      <c r="E4" s="79"/>
      <c r="F4" s="193" t="str">
        <f>IF(E4="","",IF(E4&gt;G4,"〇",IF(E4&lt;G4,"●","△")))</f>
        <v/>
      </c>
      <c r="G4" s="79"/>
      <c r="H4" s="138"/>
      <c r="I4" s="193" t="str">
        <f>IF(H4="","",IF(H4&gt;J4,"〇",IF(H4&lt;J4,"●","△")))</f>
        <v/>
      </c>
      <c r="J4" s="139"/>
      <c r="K4" s="79"/>
      <c r="L4" s="193" t="str">
        <f>IF(K4="","",IF(K4&gt;M4,"〇",IF(K4&lt;M4,"●","△")))</f>
        <v/>
      </c>
      <c r="M4" s="140"/>
      <c r="N4" s="122"/>
      <c r="O4" s="91" t="str">
        <f>IF(N4="","",P4*3+Q4*1)</f>
        <v/>
      </c>
      <c r="P4" s="92" t="str">
        <f t="shared" ref="P4:P7" si="0">IF(N4="","",COUNTIF(B4:M4,"〇"))</f>
        <v/>
      </c>
      <c r="Q4" s="92" t="str">
        <f t="shared" ref="Q4:Q7" si="1">IF(N4="","",COUNTIF(B4:M4,"△"))</f>
        <v/>
      </c>
      <c r="R4" s="92" t="str">
        <f t="shared" ref="R4:R7" si="2">IF(N4="","",COUNTIF(B4:M4,"●"))</f>
        <v/>
      </c>
      <c r="S4" s="92" t="str">
        <f>IF(N4="","",SUM(E4,H4,K4))</f>
        <v/>
      </c>
      <c r="T4" s="92" t="str">
        <f>IF(N4="","",SUM(G4,J4,M4))</f>
        <v/>
      </c>
      <c r="U4" s="117" t="str">
        <f>IF(N4="","",S4-T4)</f>
        <v/>
      </c>
      <c r="V4" s="147"/>
    </row>
    <row r="5" spans="1:22" ht="27.75" customHeight="1">
      <c r="A5" s="45" t="s">
        <v>183</v>
      </c>
      <c r="B5" s="130"/>
      <c r="C5" s="192" t="str">
        <f>IF(B5="","",IF(B5&gt;D5,"〇",IF(B5&lt;D5,"●","△")))</f>
        <v/>
      </c>
      <c r="D5" s="133"/>
      <c r="E5" s="338"/>
      <c r="F5" s="339"/>
      <c r="G5" s="340"/>
      <c r="H5" s="136"/>
      <c r="I5" s="192" t="str">
        <f>IF(H5="","",IF(H5&gt;J5,"〇",IF(H5&lt;J5,"●","△")))</f>
        <v/>
      </c>
      <c r="J5" s="133"/>
      <c r="K5" s="80"/>
      <c r="L5" s="192" t="str">
        <f>IF(K5="","",IF(K5&gt;M5,"〇",IF(K5&lt;M5,"●","△")))</f>
        <v/>
      </c>
      <c r="M5" s="141"/>
      <c r="N5" s="122"/>
      <c r="O5" s="91" t="str">
        <f>IF(N5="","",P5*3+Q5*1)</f>
        <v/>
      </c>
      <c r="P5" s="92" t="str">
        <f t="shared" si="0"/>
        <v/>
      </c>
      <c r="Q5" s="92" t="str">
        <f t="shared" si="1"/>
        <v/>
      </c>
      <c r="R5" s="92" t="str">
        <f t="shared" si="2"/>
        <v/>
      </c>
      <c r="S5" s="92" t="str">
        <f>IF(N5="","",SUM(B5,H5,K5))</f>
        <v/>
      </c>
      <c r="T5" s="92" t="str">
        <f>IF(N5="","",SUM(D5,J5,M5))</f>
        <v/>
      </c>
      <c r="U5" s="117" t="str">
        <f>IF(N5="","",S5-T5)</f>
        <v/>
      </c>
      <c r="V5" s="147"/>
    </row>
    <row r="6" spans="1:22" ht="27.75" customHeight="1">
      <c r="A6" s="45" t="s">
        <v>184</v>
      </c>
      <c r="B6" s="131"/>
      <c r="C6" s="95" t="str">
        <f>IF(B6="","",IF(B6&gt;D6,"〇",IF(B6&lt;D6,"●","△")))</f>
        <v/>
      </c>
      <c r="D6" s="134"/>
      <c r="E6" s="81"/>
      <c r="F6" s="95" t="str">
        <f>IF(E6="","",IF(E6&gt;G6,"〇",IF(E6&lt;G6,"●","△")))</f>
        <v/>
      </c>
      <c r="G6" s="81"/>
      <c r="H6" s="338"/>
      <c r="I6" s="339"/>
      <c r="J6" s="340"/>
      <c r="K6" s="81"/>
      <c r="L6" s="95" t="str">
        <f>IF(K6="","",IF(K6&gt;M6,"〇",IF(K6&lt;M6,"●","△")))</f>
        <v/>
      </c>
      <c r="M6" s="142"/>
      <c r="N6" s="122"/>
      <c r="O6" s="91" t="str">
        <f>IF(N6="","",P6*3+Q6*1)</f>
        <v/>
      </c>
      <c r="P6" s="92" t="str">
        <f t="shared" si="0"/>
        <v/>
      </c>
      <c r="Q6" s="92" t="str">
        <f t="shared" si="1"/>
        <v/>
      </c>
      <c r="R6" s="92" t="str">
        <f t="shared" si="2"/>
        <v/>
      </c>
      <c r="S6" s="92" t="str">
        <f>IF(N6="","",SUM(E6,B6,K6))</f>
        <v/>
      </c>
      <c r="T6" s="92" t="str">
        <f>IF(N6="","",SUM(G6,D6,M6))</f>
        <v/>
      </c>
      <c r="U6" s="117" t="str">
        <f>IF(N6="","",S6-T6)</f>
        <v/>
      </c>
      <c r="V6" s="147"/>
    </row>
    <row r="7" spans="1:22" ht="27.75" customHeight="1" thickBot="1">
      <c r="A7" s="42" t="s">
        <v>185</v>
      </c>
      <c r="B7" s="132"/>
      <c r="C7" s="96" t="str">
        <f>IF(B7="","",IF(B7&gt;D7,"〇",IF(B7&lt;D7,"●","△")))</f>
        <v/>
      </c>
      <c r="D7" s="135"/>
      <c r="E7" s="82"/>
      <c r="F7" s="96" t="str">
        <f>IF(E7="","",IF(E7&gt;G7,"〇",IF(E7&lt;G7,"●","△")))</f>
        <v/>
      </c>
      <c r="G7" s="82"/>
      <c r="H7" s="137"/>
      <c r="I7" s="96" t="str">
        <f>IF(H7="","",IF(H7&gt;J7,"〇",IF(H7&lt;J7,"●","△")))</f>
        <v/>
      </c>
      <c r="J7" s="135"/>
      <c r="K7" s="341"/>
      <c r="L7" s="342"/>
      <c r="M7" s="371"/>
      <c r="N7" s="123"/>
      <c r="O7" s="98" t="str">
        <f>IF(N7="","",P7*3+Q7*1)</f>
        <v/>
      </c>
      <c r="P7" s="99" t="str">
        <f t="shared" si="0"/>
        <v/>
      </c>
      <c r="Q7" s="99" t="str">
        <f t="shared" si="1"/>
        <v/>
      </c>
      <c r="R7" s="99" t="str">
        <f t="shared" si="2"/>
        <v/>
      </c>
      <c r="S7" s="99" t="str">
        <f>IF(N7="","",SUM(E7,H7,B7))</f>
        <v/>
      </c>
      <c r="T7" s="99" t="str">
        <f>IF(N7="","",SUM(G7,J7,D7))</f>
        <v/>
      </c>
      <c r="U7" s="118" t="str">
        <f>IF(N7="","",S7-T7)</f>
        <v/>
      </c>
      <c r="V7" s="14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2016-08-19T06:41:30Z</cp:lastPrinted>
  <dcterms:created xsi:type="dcterms:W3CDTF">2004-12-15T11:55:44Z</dcterms:created>
  <dcterms:modified xsi:type="dcterms:W3CDTF">2016-08-23T03:30:11Z</dcterms:modified>
</cp:coreProperties>
</file>