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対戦表!$A$1:$J$105</definedName>
    <definedName name="トーナメント表" localSheetId="3">決勝トーナメント!$B$10:$AJ$27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F17" i="4"/>
  <c r="O17" i="4"/>
  <c r="P17" i="4"/>
  <c r="Q17" i="4"/>
  <c r="R17" i="4"/>
  <c r="S17" i="4"/>
  <c r="T17" i="4"/>
  <c r="U17" i="4"/>
  <c r="O18" i="4"/>
  <c r="P18" i="4"/>
  <c r="Q18" i="4"/>
  <c r="R18" i="4"/>
  <c r="S18" i="4"/>
  <c r="T18" i="4"/>
  <c r="U18" i="4"/>
  <c r="C31" i="4"/>
  <c r="F31" i="4"/>
  <c r="O31" i="4"/>
  <c r="P31" i="4"/>
  <c r="Q31" i="4"/>
  <c r="R31" i="4"/>
  <c r="S31" i="4"/>
  <c r="T31" i="4"/>
  <c r="U31" i="4"/>
  <c r="C32" i="4"/>
  <c r="F32" i="4"/>
  <c r="Q32" i="4" s="1"/>
  <c r="I32" i="4"/>
  <c r="P32" i="4"/>
  <c r="R32" i="4"/>
  <c r="S32" i="4"/>
  <c r="T32" i="4"/>
  <c r="U32" i="4" l="1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Q30" i="4" s="1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38" i="4" l="1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O8" i="4" s="1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O44" i="4" s="1"/>
  <c r="P58" i="4"/>
  <c r="P60" i="4"/>
  <c r="O60" i="4" s="1"/>
  <c r="P66" i="4"/>
  <c r="P67" i="4"/>
  <c r="O65" i="4" l="1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<sst xmlns="http://schemas.openxmlformats.org/spreadsheetml/2006/main" count="308" uniqueCount="196">
  <si>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</si>
  <si>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</si>
  <si>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</si>
  <si>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</si>
  <si>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</si>
  <si>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</si>
  <si>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</si>
  <si>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</si>
  <si>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</si>
  <si>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</si>
  <si>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</si>
  <si>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</si>
  <si>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</si>
  <si>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</si>
  <si>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</si>
  <si>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</si>
  <si>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</si>
  <si>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</si>
  <si>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</si>
  <si>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</si>
  <si>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</si>
  <si>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</si>
  <si>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</si>
  <si>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</si>
  <si>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</si>
  <si>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</si>
  <si>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</si>
  <si>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</si>
  <si>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</si>
  <si>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</si>
  <si>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</si>
  <si>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</si>
  <si>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</si>
  <si>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</si>
  <si>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</si>
  <si>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</si>
  <si>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</si>
  <si>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</si>
  <si>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</si>
  <si>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</si>
  <si>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</si>
  <si>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</si>
  <si>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</si>
  <si>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</si>
  <si>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</si>
  <si>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</si>
  <si>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</si>
  <si>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</si>
  <si>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</si>
  <si>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</si>
  <si>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</si>
  <si>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</si>
  <si>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</si>
  <si>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</si>
  <si>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</si>
  <si>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</si>
  <si>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</si>
  <si>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</si>
  <si>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</si>
  <si>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</si>
  <si>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</si>
  <si>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</si>
  <si>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I2</t>
    <phoneticPr fontId="1"/>
  </si>
  <si>
    <t>G2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</si>
  <si>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</si>
  <si>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</si>
  <si>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</si>
  <si>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</si>
  <si>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</si>
  <si>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</si>
  <si>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</si>
  <si>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</si>
  <si>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</si>
  <si>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</si>
  <si>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</si>
  <si>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</si>
  <si>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</si>
  <si>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</si>
  <si>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</si>
  <si>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</si>
  <si>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</si>
  <si>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</si>
  <si>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</si>
  <si>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</si>
  <si>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</si>
  <si>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</si>
  <si>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</si>
  <si>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</si>
  <si>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</si>
  <si>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</si>
  <si>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</si>
  <si>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</si>
  <si>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</si>
  <si>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</si>
  <si>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</si>
  <si>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</si>
  <si>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</si>
  <si>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</si>
  <si>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</si>
  <si>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</si>
  <si>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</si>
  <si>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</si>
  <si>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</si>
  <si>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</si>
  <si>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</si>
  <si>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</si>
  <si>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</si>
  <si>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</si>
  <si>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</si>
  <si>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</si>
  <si>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</si>
  <si>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</si>
  <si>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</si>
  <si>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</si>
  <si>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</si>
  <si>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</si>
  <si>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</si>
  <si>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</si>
  <si>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</si>
  <si>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</si>
  <si>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</si>
  <si>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</si>
  <si>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</si>
  <si>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</si>
  <si>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</si>
  <si>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</si>
  <si>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</si>
  <si>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</si>
  <si>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</si>
  <si>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</si>
  <si>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</si>
  <si>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</si>
  <si>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</si>
  <si>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</si>
  <si>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</si>
  <si>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</si>
  <si>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順位戦</t>
    <rPh sb="0" eb="2">
      <t>ジュンイ</t>
    </rPh>
    <rPh sb="2" eb="3">
      <t>セン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</si>
  <si>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</si>
  <si>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</si>
  <si>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</si>
  <si>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</si>
  <si>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</si>
  <si>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</si>
  <si>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</si>
  <si>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</si>
  <si>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</si>
  <si>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</si>
  <si>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</si>
  <si>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</si>
  <si>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</si>
  <si>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</si>
  <si>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</si>
  <si>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</si>
  <si>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</si>
  <si>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</si>
  <si>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</si>
  <si>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</si>
  <si>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</si>
  <si>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</si>
  <si>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</si>
  <si>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</si>
  <si>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</si>
  <si>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</si>
  <si>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</si>
  <si>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</si>
  <si>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</si>
  <si>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</si>
  <si>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</si>
  <si>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</si>
  <si>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</si>
  <si>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</si>
  <si>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</si>
  <si>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</si>
  <si>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</si>
  <si>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</si>
  <si>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</si>
  <si>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決勝リーグ</t>
    <rPh sb="0" eb="2">
      <t>ケッショウ</t>
    </rPh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</si>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</sst>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102" xfId="0" applyFont="1" applyBorder="1" applyAlignment="1">
      <alignment vertical="center" shrinkToFit="1"/>
    </xf>
    <xf numFmtId="0" fontId="2" fillId="0" borderId="85" xfId="0" applyFont="1" applyBorder="1" applyAlignment="1">
      <alignment vertical="center" shrinkToFit="1"/>
    </xf>
    <xf numFmtId="0" fontId="2" fillId="0" borderId="101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4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2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0" fontId="10" fillId="0" borderId="105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1" xfId="0" applyFont="1" applyBorder="1" applyAlignment="1" applyProtection="1">
      <alignment horizontal="center" vertical="center" shrinkToFit="1"/>
      <protection locked="0"/>
    </xf>
    <xf numFmtId="0" fontId="9" fillId="0" borderId="86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87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7" xfId="0" applyFont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74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9" fillId="0" borderId="99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8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67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7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4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60" xfId="0" applyFont="1" applyBorder="1" applyAlignment="1" applyProtection="1">
      <alignment horizontal="center" vertical="center" shrinkToFit="1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85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6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2" fillId="0" borderId="109" xfId="0" applyFont="1" applyBorder="1" applyAlignment="1">
      <alignment vertical="center" shrinkToFit="1"/>
    </xf>
    <xf numFmtId="0" fontId="2" fillId="0" borderId="57" xfId="0" applyFont="1" applyBorder="1" applyAlignment="1">
      <alignment vertical="center" shrinkToFit="1"/>
    </xf>
    <xf numFmtId="0" fontId="10" fillId="0" borderId="6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vertical="center" textRotation="255"/>
    </xf>
    <xf numFmtId="0" fontId="16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0" fillId="2" borderId="115" xfId="0" applyFill="1" applyBorder="1" applyAlignment="1" applyProtection="1">
      <alignment horizontal="center" vertical="center"/>
    </xf>
    <xf numFmtId="0" fontId="0" fillId="0" borderId="107" xfId="0" applyBorder="1" applyAlignment="1" applyProtection="1">
      <alignment horizontal="center" vertical="center"/>
    </xf>
    <xf numFmtId="0" fontId="2" fillId="0" borderId="107" xfId="0" applyFont="1" applyFill="1" applyBorder="1" applyAlignment="1" applyProtection="1">
      <alignment horizontal="center" vertical="center" shrinkToFit="1"/>
    </xf>
    <xf numFmtId="0" fontId="2" fillId="0" borderId="107" xfId="0" applyFont="1" applyBorder="1" applyAlignment="1" applyProtection="1">
      <alignment horizontal="center" vertical="center"/>
    </xf>
    <xf numFmtId="0" fontId="2" fillId="0" borderId="114" xfId="0" applyFont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9" fillId="0" borderId="99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16" xfId="0" applyFont="1" applyBorder="1" applyAlignment="1" applyProtection="1">
      <alignment horizontal="center" vertical="center" shrinkToFit="1"/>
      <protection locked="0"/>
    </xf>
    <xf numFmtId="0" fontId="9" fillId="0" borderId="116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2" xfId="0" applyFont="1" applyBorder="1" applyAlignment="1" applyProtection="1">
      <alignment horizontal="center" vertical="center"/>
    </xf>
    <xf numFmtId="0" fontId="2" fillId="2" borderId="10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 shrinkToFit="1"/>
    </xf>
    <xf numFmtId="0" fontId="2" fillId="0" borderId="1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4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6" fillId="0" borderId="3" xfId="0" applyFont="1" applyBorder="1" applyAlignment="1">
      <alignment vertical="top" textRotation="255"/>
    </xf>
    <xf numFmtId="0" fontId="16" fillId="0" borderId="24" xfId="0" applyFont="1" applyBorder="1" applyAlignment="1">
      <alignment vertical="center" textRotation="255"/>
    </xf>
    <xf numFmtId="0" fontId="18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12" fillId="0" borderId="56" xfId="0" quotePrefix="1" applyFont="1" applyBorder="1" applyAlignment="1">
      <alignment horizontal="center" vertical="center" wrapText="1"/>
    </xf>
    <xf numFmtId="0" fontId="12" fillId="0" borderId="58" xfId="0" quotePrefix="1" applyFont="1" applyBorder="1" applyAlignment="1">
      <alignment horizontal="center" vertical="center" wrapText="1"/>
    </xf>
    <xf numFmtId="0" fontId="12" fillId="0" borderId="108" xfId="0" quotePrefix="1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56" fontId="5" fillId="0" borderId="56" xfId="0" quotePrefix="1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6" xfId="0" quotePrefix="1" applyFont="1" applyBorder="1" applyAlignment="1">
      <alignment horizontal="center" vertical="center" wrapText="1"/>
    </xf>
    <xf numFmtId="0" fontId="5" fillId="0" borderId="58" xfId="0" quotePrefix="1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7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56" fontId="5" fillId="0" borderId="56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56" fontId="5" fillId="0" borderId="5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56" fontId="5" fillId="0" borderId="58" xfId="0" quotePrefix="1" applyNumberFormat="1" applyFont="1" applyBorder="1" applyAlignment="1">
      <alignment horizontal="center" vertical="center" wrapText="1"/>
    </xf>
    <xf numFmtId="56" fontId="5" fillId="0" borderId="57" xfId="0" quotePrefix="1" applyNumberFormat="1" applyFont="1" applyBorder="1" applyAlignment="1">
      <alignment horizontal="center" vertical="center" wrapText="1"/>
    </xf>
    <xf numFmtId="0" fontId="9" fillId="0" borderId="95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0" fontId="9" fillId="0" borderId="97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100" xfId="0" applyFont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63" xfId="0" applyFont="1" applyFill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0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4" xfId="0" applyFont="1" applyBorder="1" applyAlignment="1" applyProtection="1">
      <alignment horizontal="center" vertical="center" shrinkToFit="1"/>
    </xf>
    <xf numFmtId="0" fontId="9" fillId="0" borderId="54" xfId="0" applyFont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2" fillId="0" borderId="75" xfId="0" applyFont="1" applyFill="1" applyBorder="1" applyAlignment="1" applyProtection="1">
      <alignment horizontal="center" vertical="center" shrinkToFit="1"/>
    </xf>
    <xf numFmtId="0" fontId="2" fillId="0" borderId="76" xfId="0" applyFont="1" applyFill="1" applyBorder="1" applyAlignment="1" applyProtection="1">
      <alignment horizontal="center" vertical="center" shrinkToFit="1"/>
    </xf>
    <xf numFmtId="0" fontId="2" fillId="0" borderId="77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80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4" xfId="0" applyFont="1" applyFill="1" applyBorder="1" applyAlignment="1" applyProtection="1">
      <alignment horizontal="center" vertical="center" shrinkToFit="1"/>
    </xf>
    <xf numFmtId="0" fontId="2" fillId="0" borderId="54" xfId="0" applyFont="1" applyFill="1" applyBorder="1" applyAlignment="1" applyProtection="1">
      <alignment horizontal="center" vertical="center" shrinkToFit="1"/>
    </xf>
    <xf numFmtId="0" fontId="2" fillId="0" borderId="47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1" xfId="0" applyFont="1" applyFill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111" xfId="0" applyFont="1" applyBorder="1" applyAlignment="1" applyProtection="1">
      <alignment horizontal="center" vertical="center" shrinkToFit="1"/>
    </xf>
    <xf numFmtId="0" fontId="9" fillId="0" borderId="112" xfId="0" applyFont="1" applyBorder="1" applyAlignment="1" applyProtection="1">
      <alignment horizontal="center" vertical="center" shrinkToFit="1"/>
    </xf>
    <xf numFmtId="0" fontId="9" fillId="0" borderId="113" xfId="0" applyFont="1" applyBorder="1" applyAlignment="1" applyProtection="1">
      <alignment horizontal="center" vertical="center" shrinkToFit="1"/>
    </xf>
    <xf numFmtId="0" fontId="2" fillId="0" borderId="106" xfId="0" applyFont="1" applyFill="1" applyBorder="1" applyAlignment="1" applyProtection="1">
      <alignment horizontal="center" vertical="center" shrinkToFit="1"/>
    </xf>
    <xf numFmtId="0" fontId="2" fillId="0" borderId="115" xfId="0" applyFont="1" applyFill="1" applyBorder="1" applyAlignment="1" applyProtection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5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0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91" xfId="0" applyFont="1" applyBorder="1" applyAlignment="1" applyProtection="1">
      <alignment horizontal="center" vertical="center"/>
    </xf>
    <xf numFmtId="0" fontId="9" fillId="0" borderId="79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56" xfId="0" applyFont="1" applyBorder="1" applyAlignment="1">
      <alignment vertical="center" shrinkToFit="1"/>
    </xf>
    <xf numFmtId="0" fontId="8" fillId="0" borderId="4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9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2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19" fillId="0" borderId="62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66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9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47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06" xfId="0" applyFont="1" applyBorder="1" applyAlignment="1">
      <alignment horizontal="center" vertical="center" shrinkToFit="1"/>
    </xf>
    <xf numFmtId="0" fontId="19" fillId="0" borderId="107" xfId="0" applyFont="1" applyBorder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4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65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62</xdr:row>
      <xdr:rowOff>57150</xdr:rowOff>
    </xdr:from>
    <xdr:to>
      <xdr:col>8</xdr:col>
      <xdr:colOff>742950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19050</xdr:rowOff>
    </xdr:from>
    <xdr:to>
      <xdr:col>9</xdr:col>
      <xdr:colOff>333375</xdr:colOff>
      <xdr:row>70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85725</xdr:colOff>
      <xdr:row>60</xdr:row>
      <xdr:rowOff>200025</xdr:rowOff>
    </xdr:from>
    <xdr:to>
      <xdr:col>11</xdr:col>
      <xdr:colOff>19941</xdr:colOff>
      <xdr:row>71</xdr:row>
      <xdr:rowOff>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687425"/>
          <a:ext cx="9259191" cy="316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100</xdr:row>
      <xdr:rowOff>104775</xdr:rowOff>
    </xdr:from>
    <xdr:to>
      <xdr:col>11</xdr:col>
      <xdr:colOff>247650</xdr:colOff>
      <xdr:row>112</xdr:row>
      <xdr:rowOff>95250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744575"/>
          <a:ext cx="95059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22"/>
  <sheetViews>
    <sheetView showGridLines="0" tabSelected="1" zoomScaleNormal="100" workbookViewId="0">
      <selection activeCell="M89" sqref="M89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0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22" ht="18" customHeight="1" thickBot="1">
      <c r="A3" s="17" t="s">
        <v>36</v>
      </c>
      <c r="B3" s="328" t="s">
        <v>37</v>
      </c>
      <c r="C3" s="338"/>
      <c r="D3" s="13" t="s">
        <v>41</v>
      </c>
      <c r="E3" s="13" t="s">
        <v>42</v>
      </c>
      <c r="F3" s="13" t="s">
        <v>43</v>
      </c>
      <c r="G3" s="12" t="s">
        <v>44</v>
      </c>
      <c r="H3" s="13" t="s">
        <v>45</v>
      </c>
      <c r="I3" s="20" t="s">
        <v>46</v>
      </c>
    </row>
    <row r="4" spans="1:22" ht="20.25" customHeight="1">
      <c r="A4" s="244" t="s">
        <v>146</v>
      </c>
      <c r="B4" s="316" t="s">
        <v>17</v>
      </c>
      <c r="C4" s="339"/>
      <c r="D4" s="231" t="s">
        <v>151</v>
      </c>
      <c r="E4" s="196" t="s">
        <v>154</v>
      </c>
      <c r="F4" s="196" t="s">
        <v>157</v>
      </c>
      <c r="G4" s="196" t="s">
        <v>160</v>
      </c>
      <c r="H4" s="196" t="s">
        <v>163</v>
      </c>
      <c r="I4" s="259" t="s">
        <v>167</v>
      </c>
    </row>
    <row r="5" spans="1:22" ht="20.25" customHeight="1">
      <c r="A5" s="258" t="s">
        <v>147</v>
      </c>
      <c r="B5" s="285" t="s">
        <v>149</v>
      </c>
      <c r="C5" s="324"/>
      <c r="D5" s="230" t="s">
        <v>152</v>
      </c>
      <c r="E5" s="201" t="s">
        <v>155</v>
      </c>
      <c r="F5" s="201" t="s">
        <v>158</v>
      </c>
      <c r="G5" s="201" t="s">
        <v>161</v>
      </c>
      <c r="H5" s="201" t="s">
        <v>164</v>
      </c>
      <c r="I5" s="260" t="s">
        <v>168</v>
      </c>
    </row>
    <row r="6" spans="1:22" ht="20.25" customHeight="1">
      <c r="A6" s="258" t="s">
        <v>148</v>
      </c>
      <c r="B6" s="285" t="s">
        <v>150</v>
      </c>
      <c r="C6" s="324"/>
      <c r="D6" s="230" t="s">
        <v>153</v>
      </c>
      <c r="E6" s="201" t="s">
        <v>156</v>
      </c>
      <c r="F6" s="201" t="s">
        <v>159</v>
      </c>
      <c r="G6" s="201" t="s">
        <v>162</v>
      </c>
      <c r="H6" s="201" t="s">
        <v>165</v>
      </c>
      <c r="I6" s="260" t="s">
        <v>169</v>
      </c>
    </row>
    <row r="7" spans="1:22" ht="20.25" customHeight="1" thickBot="1">
      <c r="A7" s="256" t="s">
        <v>135</v>
      </c>
      <c r="B7" s="325" t="s">
        <v>135</v>
      </c>
      <c r="C7" s="326" t="e">
        <v>#N/A</v>
      </c>
      <c r="D7" s="257"/>
      <c r="E7" s="262"/>
      <c r="F7" s="262"/>
      <c r="G7" s="262"/>
      <c r="H7" s="263" t="s">
        <v>166</v>
      </c>
      <c r="I7" s="261" t="s">
        <v>170</v>
      </c>
    </row>
    <row r="8" spans="1:22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22" ht="18.600000000000001" customHeight="1" thickBot="1">
      <c r="A9" s="11" t="s">
        <v>51</v>
      </c>
      <c r="B9" s="12" t="s">
        <v>50</v>
      </c>
      <c r="C9" s="13" t="s">
        <v>38</v>
      </c>
      <c r="D9" s="328" t="s">
        <v>49</v>
      </c>
      <c r="E9" s="282"/>
      <c r="F9" s="281" t="s">
        <v>48</v>
      </c>
      <c r="G9" s="282"/>
      <c r="H9" s="283"/>
      <c r="I9" s="11" t="s">
        <v>11</v>
      </c>
      <c r="J9" s="63"/>
      <c r="K9" s="1"/>
      <c r="L9" s="1"/>
      <c r="M9" s="1"/>
    </row>
    <row r="10" spans="1:22" ht="18.600000000000001" hidden="1" customHeight="1">
      <c r="A10" s="308"/>
      <c r="B10" s="340"/>
      <c r="C10" s="65"/>
      <c r="D10" s="330"/>
      <c r="E10" s="316"/>
      <c r="F10" s="100"/>
      <c r="G10" s="92"/>
      <c r="H10" s="66"/>
      <c r="I10" s="67"/>
      <c r="J10" s="63"/>
    </row>
    <row r="11" spans="1:22" ht="18.600000000000001" hidden="1" customHeight="1">
      <c r="A11" s="343"/>
      <c r="B11" s="290"/>
      <c r="C11" s="52"/>
      <c r="D11" s="284"/>
      <c r="E11" s="285"/>
      <c r="F11" s="101"/>
      <c r="G11" s="93"/>
      <c r="H11" s="68"/>
      <c r="I11" s="70"/>
      <c r="J11" s="63"/>
    </row>
    <row r="12" spans="1:22" ht="18.600000000000001" hidden="1" customHeight="1">
      <c r="A12" s="343"/>
      <c r="B12" s="290"/>
      <c r="C12" s="71"/>
      <c r="D12" s="284"/>
      <c r="E12" s="285"/>
      <c r="F12" s="101"/>
      <c r="G12" s="93"/>
      <c r="H12" s="68"/>
      <c r="I12" s="70"/>
      <c r="J12" s="63"/>
    </row>
    <row r="13" spans="1:22" ht="18.600000000000001" hidden="1" customHeight="1" thickBot="1">
      <c r="A13" s="343"/>
      <c r="B13" s="291"/>
      <c r="C13" s="72"/>
      <c r="D13" s="322"/>
      <c r="E13" s="323"/>
      <c r="F13" s="107"/>
      <c r="G13" s="94"/>
      <c r="H13" s="109"/>
      <c r="I13" s="74"/>
      <c r="J13" s="63"/>
    </row>
    <row r="14" spans="1:22" ht="18.600000000000001" hidden="1" customHeight="1" thickTop="1">
      <c r="A14" s="343"/>
      <c r="B14" s="307"/>
      <c r="C14" s="75"/>
      <c r="D14" s="293"/>
      <c r="E14" s="294"/>
      <c r="F14" s="102"/>
      <c r="G14" s="95"/>
      <c r="H14" s="76"/>
      <c r="I14" s="77"/>
      <c r="J14" s="63"/>
    </row>
    <row r="15" spans="1:22" ht="18.600000000000001" hidden="1" customHeight="1">
      <c r="A15" s="343"/>
      <c r="B15" s="290"/>
      <c r="C15" s="52"/>
      <c r="D15" s="284"/>
      <c r="E15" s="285"/>
      <c r="F15" s="101"/>
      <c r="G15" s="93"/>
      <c r="H15" s="68"/>
      <c r="I15" s="70"/>
      <c r="J15" s="63"/>
    </row>
    <row r="16" spans="1:22" ht="18.600000000000001" hidden="1" customHeight="1">
      <c r="A16" s="343"/>
      <c r="B16" s="290"/>
      <c r="C16" s="52"/>
      <c r="D16" s="284"/>
      <c r="E16" s="285"/>
      <c r="F16" s="101"/>
      <c r="G16" s="93"/>
      <c r="H16" s="68"/>
      <c r="I16" s="70"/>
      <c r="J16" s="63"/>
    </row>
    <row r="17" spans="1:10" ht="18.600000000000001" hidden="1" customHeight="1" thickBot="1">
      <c r="A17" s="343"/>
      <c r="B17" s="291"/>
      <c r="C17" s="78"/>
      <c r="D17" s="302"/>
      <c r="E17" s="303"/>
      <c r="F17" s="103"/>
      <c r="G17" s="96"/>
      <c r="H17" s="79"/>
      <c r="I17" s="74"/>
      <c r="J17" s="63"/>
    </row>
    <row r="18" spans="1:10" ht="18.600000000000001" hidden="1" customHeight="1" thickTop="1">
      <c r="A18" s="343"/>
      <c r="B18" s="290"/>
      <c r="C18" s="80"/>
      <c r="D18" s="318"/>
      <c r="E18" s="300"/>
      <c r="F18" s="106"/>
      <c r="G18" s="97"/>
      <c r="H18" s="108"/>
      <c r="I18" s="77"/>
      <c r="J18" s="63"/>
    </row>
    <row r="19" spans="1:10" ht="18.600000000000001" hidden="1" customHeight="1">
      <c r="A19" s="343"/>
      <c r="B19" s="290"/>
      <c r="C19" s="80"/>
      <c r="D19" s="284"/>
      <c r="E19" s="285"/>
      <c r="F19" s="104"/>
      <c r="G19" s="97"/>
      <c r="H19" s="81"/>
      <c r="I19" s="70"/>
      <c r="J19" s="63"/>
    </row>
    <row r="20" spans="1:10" ht="18.600000000000001" hidden="1" customHeight="1">
      <c r="A20" s="343"/>
      <c r="B20" s="290"/>
      <c r="C20" s="80"/>
      <c r="D20" s="284"/>
      <c r="E20" s="285"/>
      <c r="F20" s="104"/>
      <c r="G20" s="97"/>
      <c r="H20" s="81"/>
      <c r="I20" s="70"/>
      <c r="J20" s="63"/>
    </row>
    <row r="21" spans="1:10" ht="18.600000000000001" hidden="1" customHeight="1" thickBot="1">
      <c r="A21" s="344"/>
      <c r="B21" s="292"/>
      <c r="C21" s="83"/>
      <c r="D21" s="321"/>
      <c r="E21" s="305"/>
      <c r="F21" s="84"/>
      <c r="G21" s="91"/>
      <c r="H21" s="105"/>
      <c r="I21" s="85"/>
      <c r="J21" s="63"/>
    </row>
    <row r="22" spans="1:10" ht="18.600000000000001" hidden="1" customHeight="1">
      <c r="A22" s="334"/>
      <c r="B22" s="290"/>
      <c r="C22" s="86"/>
      <c r="D22" s="318"/>
      <c r="E22" s="300"/>
      <c r="F22" s="82"/>
      <c r="G22" s="97"/>
      <c r="H22" s="111"/>
      <c r="I22" s="67"/>
      <c r="J22" s="63"/>
    </row>
    <row r="23" spans="1:10" ht="18.600000000000001" hidden="1" customHeight="1">
      <c r="A23" s="335"/>
      <c r="B23" s="290"/>
      <c r="C23" s="52"/>
      <c r="D23" s="284"/>
      <c r="E23" s="285"/>
      <c r="F23" s="104"/>
      <c r="G23" s="97"/>
      <c r="H23" s="81"/>
      <c r="I23" s="70"/>
      <c r="J23" s="63"/>
    </row>
    <row r="24" spans="1:10" ht="18.600000000000001" hidden="1" customHeight="1">
      <c r="A24" s="335"/>
      <c r="B24" s="290"/>
      <c r="C24" s="71"/>
      <c r="D24" s="284"/>
      <c r="E24" s="285"/>
      <c r="F24" s="104"/>
      <c r="G24" s="97"/>
      <c r="H24" s="81"/>
      <c r="I24" s="70"/>
      <c r="J24" s="63"/>
    </row>
    <row r="25" spans="1:10" ht="18.600000000000001" hidden="1" customHeight="1" thickBot="1">
      <c r="A25" s="335"/>
      <c r="B25" s="290"/>
      <c r="C25" s="71"/>
      <c r="D25" s="322"/>
      <c r="E25" s="323"/>
      <c r="F25" s="87"/>
      <c r="G25" s="98"/>
      <c r="H25" s="112"/>
      <c r="I25" s="74"/>
      <c r="J25" s="63"/>
    </row>
    <row r="26" spans="1:10" ht="18.600000000000001" hidden="1" customHeight="1" thickTop="1">
      <c r="A26" s="335"/>
      <c r="B26" s="341"/>
      <c r="C26" s="75"/>
      <c r="D26" s="293"/>
      <c r="E26" s="294"/>
      <c r="F26" s="102"/>
      <c r="G26" s="95"/>
      <c r="H26" s="76"/>
      <c r="I26" s="77"/>
      <c r="J26" s="63"/>
    </row>
    <row r="27" spans="1:10" ht="18.600000000000001" hidden="1" customHeight="1">
      <c r="A27" s="335"/>
      <c r="B27" s="327"/>
      <c r="C27" s="71"/>
      <c r="D27" s="284"/>
      <c r="E27" s="285"/>
      <c r="F27" s="101"/>
      <c r="G27" s="93"/>
      <c r="H27" s="68"/>
      <c r="I27" s="70"/>
      <c r="J27" s="63"/>
    </row>
    <row r="28" spans="1:10" ht="18.600000000000001" hidden="1" customHeight="1">
      <c r="A28" s="335"/>
      <c r="B28" s="327"/>
      <c r="C28" s="71"/>
      <c r="D28" s="284"/>
      <c r="E28" s="285"/>
      <c r="F28" s="101"/>
      <c r="G28" s="93"/>
      <c r="H28" s="68"/>
      <c r="I28" s="70"/>
      <c r="J28" s="63"/>
    </row>
    <row r="29" spans="1:10" ht="18.600000000000001" hidden="1" customHeight="1" thickBot="1">
      <c r="A29" s="335"/>
      <c r="B29" s="342"/>
      <c r="C29" s="72"/>
      <c r="D29" s="302"/>
      <c r="E29" s="303"/>
      <c r="F29" s="73"/>
      <c r="G29" s="94"/>
      <c r="H29" s="110"/>
      <c r="I29" s="74"/>
      <c r="J29" s="63"/>
    </row>
    <row r="30" spans="1:10" ht="18.600000000000001" hidden="1" customHeight="1" thickTop="1">
      <c r="A30" s="335"/>
      <c r="B30" s="327"/>
      <c r="C30" s="80"/>
      <c r="D30" s="318"/>
      <c r="E30" s="300"/>
      <c r="F30" s="106"/>
      <c r="G30" s="97"/>
      <c r="H30" s="108"/>
      <c r="I30" s="77"/>
      <c r="J30" s="63"/>
    </row>
    <row r="31" spans="1:10" ht="18.600000000000001" hidden="1" customHeight="1">
      <c r="A31" s="335"/>
      <c r="B31" s="327"/>
      <c r="C31" s="52"/>
      <c r="D31" s="284"/>
      <c r="E31" s="285"/>
      <c r="F31" s="69"/>
      <c r="G31" s="93"/>
      <c r="H31" s="113"/>
      <c r="I31" s="70"/>
      <c r="J31" s="63"/>
    </row>
    <row r="32" spans="1:10" ht="18.600000000000001" hidden="1" customHeight="1">
      <c r="A32" s="335"/>
      <c r="B32" s="327"/>
      <c r="C32" s="71"/>
      <c r="D32" s="284"/>
      <c r="E32" s="285"/>
      <c r="F32" s="101"/>
      <c r="G32" s="93"/>
      <c r="H32" s="68"/>
      <c r="I32" s="70"/>
      <c r="J32" s="63"/>
    </row>
    <row r="33" spans="1:10" ht="18.600000000000001" hidden="1" customHeight="1" thickBot="1">
      <c r="A33" s="335"/>
      <c r="B33" s="327"/>
      <c r="C33" s="71"/>
      <c r="D33" s="322"/>
      <c r="E33" s="323"/>
      <c r="F33" s="114"/>
      <c r="G33" s="98"/>
      <c r="H33" s="116"/>
      <c r="I33" s="74"/>
      <c r="J33" s="64"/>
    </row>
    <row r="34" spans="1:10" ht="18.600000000000001" hidden="1" customHeight="1" thickTop="1">
      <c r="A34" s="335"/>
      <c r="B34" s="307"/>
      <c r="C34" s="75"/>
      <c r="D34" s="293"/>
      <c r="E34" s="294"/>
      <c r="F34" s="115"/>
      <c r="G34" s="95"/>
      <c r="H34" s="117"/>
      <c r="I34" s="77"/>
      <c r="J34" s="63"/>
    </row>
    <row r="35" spans="1:10" ht="18.600000000000001" hidden="1" customHeight="1">
      <c r="A35" s="335"/>
      <c r="B35" s="290"/>
      <c r="C35" s="52"/>
      <c r="D35" s="284"/>
      <c r="E35" s="285"/>
      <c r="F35" s="101"/>
      <c r="G35" s="93"/>
      <c r="H35" s="68"/>
      <c r="I35" s="70"/>
      <c r="J35" s="63"/>
    </row>
    <row r="36" spans="1:10" ht="18.600000000000001" hidden="1" customHeight="1">
      <c r="A36" s="335"/>
      <c r="B36" s="290"/>
      <c r="C36" s="71"/>
      <c r="D36" s="284"/>
      <c r="E36" s="285"/>
      <c r="F36" s="69"/>
      <c r="G36" s="93"/>
      <c r="H36" s="113"/>
      <c r="I36" s="70"/>
      <c r="J36" s="63"/>
    </row>
    <row r="37" spans="1:10" ht="18.600000000000001" hidden="1" customHeight="1" thickBot="1">
      <c r="A37" s="336"/>
      <c r="B37" s="292"/>
      <c r="C37" s="88"/>
      <c r="D37" s="322"/>
      <c r="E37" s="323"/>
      <c r="F37" s="118"/>
      <c r="G37" s="99"/>
      <c r="H37" s="119"/>
      <c r="I37" s="85"/>
      <c r="J37" s="63"/>
    </row>
    <row r="38" spans="1:10" ht="18.600000000000001" hidden="1" customHeight="1">
      <c r="A38" s="278"/>
      <c r="B38" s="290"/>
      <c r="C38" s="80"/>
      <c r="D38" s="330"/>
      <c r="E38" s="316"/>
      <c r="F38" s="104"/>
      <c r="G38" s="97"/>
      <c r="H38" s="81"/>
      <c r="I38" s="67"/>
      <c r="J38" s="63"/>
    </row>
    <row r="39" spans="1:10" ht="18.600000000000001" hidden="1" customHeight="1">
      <c r="A39" s="279"/>
      <c r="B39" s="290"/>
      <c r="C39" s="80"/>
      <c r="D39" s="284"/>
      <c r="E39" s="285"/>
      <c r="F39" s="101"/>
      <c r="G39" s="93"/>
      <c r="H39" s="68"/>
      <c r="I39" s="70"/>
      <c r="J39" s="63"/>
    </row>
    <row r="40" spans="1:10" ht="18.600000000000001" hidden="1" customHeight="1">
      <c r="A40" s="279"/>
      <c r="B40" s="290"/>
      <c r="C40" s="52"/>
      <c r="D40" s="284"/>
      <c r="E40" s="285"/>
      <c r="F40" s="101"/>
      <c r="G40" s="93"/>
      <c r="H40" s="68"/>
      <c r="I40" s="70"/>
      <c r="J40" s="63"/>
    </row>
    <row r="41" spans="1:10" ht="18.600000000000001" hidden="1" customHeight="1" thickBot="1">
      <c r="A41" s="280"/>
      <c r="B41" s="291"/>
      <c r="C41" s="78"/>
      <c r="D41" s="322"/>
      <c r="E41" s="323"/>
      <c r="F41" s="209"/>
      <c r="G41" s="94"/>
      <c r="H41" s="89"/>
      <c r="I41" s="74"/>
      <c r="J41" s="63"/>
    </row>
    <row r="42" spans="1:10" ht="18.600000000000001" hidden="1" customHeight="1" thickTop="1">
      <c r="A42" s="311"/>
      <c r="B42" s="307"/>
      <c r="C42" s="75"/>
      <c r="D42" s="293"/>
      <c r="E42" s="294"/>
      <c r="F42" s="104"/>
      <c r="G42" s="97"/>
      <c r="H42" s="81"/>
      <c r="I42" s="77"/>
      <c r="J42" s="63"/>
    </row>
    <row r="43" spans="1:10" ht="18.600000000000001" hidden="1" customHeight="1">
      <c r="A43" s="311"/>
      <c r="B43" s="290"/>
      <c r="C43" s="80"/>
      <c r="D43" s="284"/>
      <c r="E43" s="285"/>
      <c r="F43" s="104"/>
      <c r="G43" s="97"/>
      <c r="H43" s="81"/>
      <c r="I43" s="70"/>
      <c r="J43" s="63"/>
    </row>
    <row r="44" spans="1:10" ht="18.600000000000001" hidden="1" customHeight="1">
      <c r="A44" s="311"/>
      <c r="B44" s="290"/>
      <c r="C44" s="52"/>
      <c r="D44" s="284"/>
      <c r="E44" s="285"/>
      <c r="F44" s="104"/>
      <c r="G44" s="97"/>
      <c r="H44" s="81"/>
      <c r="I44" s="70"/>
      <c r="J44" s="63"/>
    </row>
    <row r="45" spans="1:10" ht="18.600000000000001" hidden="1" customHeight="1" thickBot="1">
      <c r="A45" s="311"/>
      <c r="B45" s="290"/>
      <c r="C45" s="71"/>
      <c r="D45" s="302"/>
      <c r="E45" s="303"/>
      <c r="F45" s="192"/>
      <c r="G45" s="98"/>
      <c r="H45" s="89"/>
      <c r="I45" s="74"/>
      <c r="J45" s="63"/>
    </row>
    <row r="46" spans="1:10" ht="18.600000000000001" hidden="1" customHeight="1" thickTop="1">
      <c r="A46" s="311"/>
      <c r="B46" s="307"/>
      <c r="C46" s="75"/>
      <c r="D46" s="318"/>
      <c r="E46" s="300"/>
      <c r="F46" s="102"/>
      <c r="G46" s="95"/>
      <c r="H46" s="76"/>
      <c r="I46" s="77"/>
      <c r="J46" s="63"/>
    </row>
    <row r="47" spans="1:10" ht="18.600000000000001" hidden="1" customHeight="1">
      <c r="A47" s="311"/>
      <c r="B47" s="290"/>
      <c r="C47" s="80"/>
      <c r="D47" s="284"/>
      <c r="E47" s="285"/>
      <c r="F47" s="190"/>
      <c r="G47" s="93"/>
      <c r="H47" s="191"/>
      <c r="I47" s="70"/>
      <c r="J47" s="63"/>
    </row>
    <row r="48" spans="1:10" ht="18.600000000000001" hidden="1" customHeight="1">
      <c r="A48" s="311"/>
      <c r="B48" s="290"/>
      <c r="C48" s="80"/>
      <c r="D48" s="284"/>
      <c r="E48" s="285"/>
      <c r="F48" s="190"/>
      <c r="G48" s="93"/>
      <c r="H48" s="191"/>
      <c r="I48" s="70"/>
      <c r="J48" s="63"/>
    </row>
    <row r="49" spans="1:13" ht="18.600000000000001" hidden="1" customHeight="1" thickBot="1">
      <c r="A49" s="315"/>
      <c r="B49" s="292"/>
      <c r="C49" s="83"/>
      <c r="D49" s="321"/>
      <c r="E49" s="305"/>
      <c r="F49" s="193"/>
      <c r="G49" s="99"/>
      <c r="H49" s="90"/>
      <c r="I49" s="85"/>
      <c r="J49" s="63"/>
    </row>
    <row r="50" spans="1:13" ht="18.600000000000001" hidden="1" customHeight="1">
      <c r="A50" s="314"/>
      <c r="B50" s="290"/>
      <c r="C50" s="80"/>
      <c r="D50" s="318"/>
      <c r="E50" s="300"/>
      <c r="F50" s="104"/>
      <c r="G50" s="97"/>
      <c r="H50" s="81"/>
      <c r="I50" s="67"/>
      <c r="J50" s="63"/>
    </row>
    <row r="51" spans="1:13" ht="18.600000000000001" hidden="1" customHeight="1">
      <c r="A51" s="314"/>
      <c r="B51" s="290"/>
      <c r="C51" s="80"/>
      <c r="D51" s="284"/>
      <c r="E51" s="285"/>
      <c r="F51" s="101"/>
      <c r="G51" s="93"/>
      <c r="H51" s="68"/>
      <c r="I51" s="70"/>
      <c r="J51" s="63"/>
    </row>
    <row r="52" spans="1:13" ht="18.600000000000001" hidden="1" customHeight="1">
      <c r="A52" s="314"/>
      <c r="B52" s="290"/>
      <c r="C52" s="80"/>
      <c r="D52" s="284"/>
      <c r="E52" s="285"/>
      <c r="F52" s="190"/>
      <c r="G52" s="93"/>
      <c r="H52" s="191"/>
      <c r="I52" s="70"/>
      <c r="J52" s="64"/>
    </row>
    <row r="53" spans="1:13" ht="18.600000000000001" hidden="1" customHeight="1" thickBot="1">
      <c r="A53" s="314"/>
      <c r="B53" s="291"/>
      <c r="C53" s="78"/>
      <c r="D53" s="322"/>
      <c r="E53" s="323"/>
      <c r="F53" s="73"/>
      <c r="G53" s="94"/>
      <c r="H53" s="110"/>
      <c r="I53" s="74"/>
      <c r="J53" s="63"/>
    </row>
    <row r="54" spans="1:13" ht="18.600000000000001" hidden="1" customHeight="1" thickTop="1">
      <c r="A54" s="314"/>
      <c r="B54" s="290"/>
      <c r="C54" s="80"/>
      <c r="D54" s="293"/>
      <c r="E54" s="294"/>
      <c r="F54" s="104"/>
      <c r="G54" s="97"/>
      <c r="H54" s="81"/>
      <c r="I54" s="77"/>
      <c r="J54" s="63"/>
    </row>
    <row r="55" spans="1:13" ht="18.600000000000001" hidden="1" customHeight="1">
      <c r="A55" s="314"/>
      <c r="B55" s="290"/>
      <c r="C55" s="80"/>
      <c r="D55" s="284"/>
      <c r="E55" s="285"/>
      <c r="F55" s="69"/>
      <c r="G55" s="93"/>
      <c r="H55" s="113"/>
      <c r="I55" s="70"/>
      <c r="J55" s="63"/>
    </row>
    <row r="56" spans="1:13" ht="18.600000000000001" hidden="1" customHeight="1">
      <c r="A56" s="314"/>
      <c r="B56" s="290"/>
      <c r="C56" s="80"/>
      <c r="D56" s="284"/>
      <c r="E56" s="285"/>
      <c r="F56" s="101"/>
      <c r="G56" s="93"/>
      <c r="H56" s="68"/>
      <c r="I56" s="70"/>
      <c r="J56" s="63"/>
    </row>
    <row r="57" spans="1:13" ht="18.600000000000001" hidden="1" customHeight="1" thickBot="1">
      <c r="A57" s="309"/>
      <c r="B57" s="292"/>
      <c r="C57" s="83"/>
      <c r="D57" s="321"/>
      <c r="E57" s="305"/>
      <c r="F57" s="193"/>
      <c r="G57" s="99"/>
      <c r="H57" s="90"/>
      <c r="I57" s="85"/>
      <c r="J57" s="63"/>
    </row>
    <row r="58" spans="1:13" ht="13.5" customHeight="1">
      <c r="A58" s="5"/>
      <c r="B58" s="16"/>
      <c r="C58" s="5"/>
      <c r="D58" s="329"/>
      <c r="E58" s="329"/>
      <c r="F58" s="5"/>
      <c r="G58" s="5"/>
      <c r="H58" s="5"/>
      <c r="I58" s="3"/>
      <c r="J58" s="1"/>
      <c r="K58" s="1"/>
      <c r="L58" s="1"/>
      <c r="M58" s="1"/>
    </row>
    <row r="59" spans="1:13" ht="9" customHeight="1">
      <c r="A59" s="5"/>
      <c r="B59" s="16"/>
      <c r="C59" s="5"/>
      <c r="D59" s="5"/>
      <c r="E59" s="5"/>
      <c r="F59" s="5"/>
      <c r="G59" s="5"/>
      <c r="H59" s="5"/>
      <c r="I59" s="3"/>
      <c r="J59" s="1"/>
      <c r="K59" s="1"/>
      <c r="L59" s="1"/>
      <c r="M59" s="1"/>
    </row>
    <row r="60" spans="1:13" ht="18.75" customHeight="1">
      <c r="A60" s="26" t="s">
        <v>56</v>
      </c>
      <c r="B60" s="16"/>
      <c r="C60" s="5"/>
      <c r="D60" s="5"/>
      <c r="E60" s="5"/>
      <c r="F60" s="5"/>
      <c r="G60" s="5"/>
      <c r="H60" s="5"/>
      <c r="I60" s="3"/>
      <c r="J60" s="1"/>
      <c r="K60" s="1"/>
      <c r="L60" s="1"/>
      <c r="M60" s="1"/>
    </row>
    <row r="61" spans="1:13" ht="18.75" customHeight="1">
      <c r="B61" s="16"/>
      <c r="C61" s="5"/>
      <c r="D61" s="5"/>
      <c r="E61" s="5"/>
      <c r="F61" s="5"/>
      <c r="G61" s="5"/>
      <c r="H61" s="5"/>
      <c r="I61" s="3"/>
      <c r="J61" s="1"/>
      <c r="K61" s="1"/>
      <c r="L61" s="1"/>
      <c r="M61" s="1"/>
    </row>
    <row r="62" spans="1:13" ht="16.5" customHeight="1">
      <c r="A62" s="26"/>
      <c r="B62" s="16"/>
      <c r="C62" s="5"/>
      <c r="D62" s="5"/>
      <c r="E62" s="5"/>
      <c r="F62" s="5"/>
      <c r="G62" s="5"/>
      <c r="H62" s="5"/>
      <c r="I62" s="3"/>
      <c r="J62" s="1"/>
      <c r="K62" s="1"/>
    </row>
    <row r="63" spans="1:13" ht="25.5" customHeight="1">
      <c r="A63" s="5"/>
      <c r="B63" s="35"/>
      <c r="C63" s="36"/>
      <c r="D63" s="36"/>
      <c r="E63" s="36"/>
      <c r="F63" s="36"/>
      <c r="G63" s="36"/>
      <c r="H63" s="36"/>
      <c r="I63" s="37"/>
      <c r="J63" s="1"/>
      <c r="K63" s="1"/>
    </row>
    <row r="64" spans="1:13" ht="25.5" customHeight="1">
      <c r="A64" s="5"/>
      <c r="B64" s="35"/>
      <c r="C64" s="36"/>
      <c r="D64" s="36"/>
      <c r="E64" s="36"/>
      <c r="F64" s="36"/>
      <c r="G64" s="36"/>
      <c r="H64" s="36"/>
      <c r="I64" s="37"/>
      <c r="J64" s="1"/>
      <c r="K64" s="1"/>
    </row>
    <row r="65" spans="1:11" ht="25.5" customHeight="1">
      <c r="A65" s="5"/>
      <c r="B65" s="35"/>
      <c r="C65" s="36"/>
      <c r="D65" s="36"/>
      <c r="E65" s="36"/>
      <c r="F65" s="36"/>
      <c r="G65" s="36"/>
      <c r="H65" s="36"/>
      <c r="I65" s="37"/>
    </row>
    <row r="66" spans="1:11" ht="25.5" customHeight="1">
      <c r="A66" s="5"/>
      <c r="B66" s="35"/>
      <c r="C66" s="36"/>
      <c r="D66" s="36"/>
      <c r="E66" s="36"/>
      <c r="F66" s="36"/>
      <c r="G66" s="36"/>
      <c r="H66" s="36"/>
      <c r="I66" s="37"/>
    </row>
    <row r="67" spans="1:11" ht="25.5" customHeight="1">
      <c r="A67" s="5"/>
      <c r="B67" s="35"/>
      <c r="C67" s="36"/>
      <c r="D67" s="36"/>
      <c r="E67" s="36"/>
      <c r="F67" s="36"/>
      <c r="G67" s="36"/>
      <c r="H67" s="36"/>
      <c r="I67" s="37"/>
    </row>
    <row r="68" spans="1:11" ht="25.5" customHeight="1">
      <c r="A68" s="5"/>
      <c r="B68" s="35"/>
      <c r="C68" s="36"/>
      <c r="D68" s="36"/>
      <c r="E68" s="36"/>
      <c r="F68" s="36"/>
      <c r="G68" s="36"/>
      <c r="H68" s="36"/>
      <c r="I68" s="37"/>
    </row>
    <row r="69" spans="1:11" ht="25.5" customHeight="1">
      <c r="A69" s="5"/>
      <c r="B69" s="35"/>
      <c r="C69" s="36"/>
      <c r="D69" s="36"/>
      <c r="E69" s="36"/>
      <c r="F69" s="36"/>
      <c r="G69" s="36"/>
      <c r="H69" s="36"/>
      <c r="I69" s="37"/>
    </row>
    <row r="70" spans="1:11" ht="25.5" customHeight="1">
      <c r="A70" s="5"/>
      <c r="B70" s="35"/>
      <c r="C70" s="36"/>
      <c r="D70" s="36"/>
      <c r="E70" s="36"/>
      <c r="F70" s="36"/>
      <c r="G70" s="36"/>
      <c r="H70" s="36"/>
      <c r="I70" s="37"/>
    </row>
    <row r="71" spans="1:11" ht="25.5" customHeight="1">
      <c r="A71" s="5"/>
      <c r="B71" s="35"/>
      <c r="C71" s="36"/>
      <c r="D71" s="36"/>
      <c r="E71" s="36"/>
      <c r="F71" s="36"/>
      <c r="G71" s="36"/>
      <c r="H71" s="36"/>
      <c r="I71" s="37"/>
      <c r="J71" s="23"/>
      <c r="K71" s="23"/>
    </row>
    <row r="72" spans="1:11" ht="25.5" customHeight="1">
      <c r="A72" s="5"/>
      <c r="B72" s="16"/>
      <c r="C72" s="5"/>
      <c r="D72" s="5"/>
      <c r="E72" s="5"/>
      <c r="F72" s="5"/>
      <c r="G72" s="5"/>
      <c r="H72" s="5"/>
      <c r="I72" s="3"/>
      <c r="J72" s="23"/>
      <c r="K72" s="23"/>
    </row>
    <row r="73" spans="1:11" ht="21" customHeight="1" thickBot="1">
      <c r="A73" s="26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>
      <c r="A74" s="11" t="s">
        <v>7</v>
      </c>
      <c r="B74" s="17" t="s">
        <v>8</v>
      </c>
      <c r="C74" s="13" t="s">
        <v>38</v>
      </c>
      <c r="D74" s="328" t="s">
        <v>9</v>
      </c>
      <c r="E74" s="283"/>
      <c r="F74" s="281" t="s">
        <v>10</v>
      </c>
      <c r="G74" s="282"/>
      <c r="H74" s="283"/>
      <c r="I74" s="62" t="s">
        <v>11</v>
      </c>
    </row>
    <row r="75" spans="1:11" ht="21" customHeight="1">
      <c r="A75" s="310"/>
      <c r="B75" s="286"/>
      <c r="C75" s="8"/>
      <c r="D75" s="316"/>
      <c r="E75" s="317"/>
      <c r="F75" s="212"/>
      <c r="G75" s="196"/>
      <c r="H75" s="199"/>
      <c r="I75" s="57"/>
    </row>
    <row r="76" spans="1:11" ht="21" customHeight="1">
      <c r="A76" s="311"/>
      <c r="B76" s="298"/>
      <c r="C76" s="9"/>
      <c r="D76" s="285"/>
      <c r="E76" s="319"/>
      <c r="F76" s="200"/>
      <c r="G76" s="201"/>
      <c r="H76" s="215"/>
      <c r="I76" s="59"/>
    </row>
    <row r="77" spans="1:11" ht="21" customHeight="1">
      <c r="A77" s="311"/>
      <c r="B77" s="298"/>
      <c r="C77" s="9"/>
      <c r="D77" s="285"/>
      <c r="E77" s="319"/>
      <c r="F77" s="200"/>
      <c r="G77" s="201"/>
      <c r="H77" s="215"/>
      <c r="I77" s="59"/>
    </row>
    <row r="78" spans="1:11" ht="21" customHeight="1" thickBot="1">
      <c r="A78" s="311"/>
      <c r="B78" s="287"/>
      <c r="C78" s="33"/>
      <c r="D78" s="303"/>
      <c r="E78" s="304"/>
      <c r="F78" s="214"/>
      <c r="G78" s="203"/>
      <c r="H78" s="204"/>
      <c r="I78" s="60"/>
    </row>
    <row r="79" spans="1:11" ht="21" customHeight="1" thickTop="1">
      <c r="A79" s="311"/>
      <c r="B79" s="297"/>
      <c r="C79" s="18"/>
      <c r="D79" s="294"/>
      <c r="E79" s="320"/>
      <c r="F79" s="205"/>
      <c r="G79" s="206"/>
      <c r="H79" s="216"/>
      <c r="I79" s="61"/>
    </row>
    <row r="80" spans="1:11" ht="21" customHeight="1">
      <c r="A80" s="311"/>
      <c r="B80" s="298"/>
      <c r="C80" s="9"/>
      <c r="D80" s="285"/>
      <c r="E80" s="319"/>
      <c r="F80" s="217"/>
      <c r="G80" s="201"/>
      <c r="H80" s="202"/>
      <c r="I80" s="59"/>
    </row>
    <row r="81" spans="1:11" ht="23.25" customHeight="1">
      <c r="A81" s="311"/>
      <c r="B81" s="298"/>
      <c r="C81" s="14"/>
      <c r="D81" s="285"/>
      <c r="E81" s="319"/>
      <c r="F81" s="218"/>
      <c r="G81" s="213"/>
      <c r="H81" s="207"/>
      <c r="I81" s="59"/>
    </row>
    <row r="82" spans="1:11" ht="21" customHeight="1" thickBot="1">
      <c r="A82" s="315"/>
      <c r="B82" s="299"/>
      <c r="C82" s="10"/>
      <c r="D82" s="305"/>
      <c r="E82" s="306"/>
      <c r="F82" s="197"/>
      <c r="G82" s="198"/>
      <c r="H82" s="219"/>
      <c r="I82" s="58"/>
    </row>
    <row r="83" spans="1:11" ht="21.75" customHeight="1">
      <c r="A83" s="310"/>
      <c r="B83" s="286"/>
      <c r="C83" s="8"/>
      <c r="D83" s="316"/>
      <c r="E83" s="317"/>
      <c r="F83" s="195"/>
      <c r="G83" s="220"/>
      <c r="H83" s="221"/>
      <c r="I83" s="57"/>
      <c r="J83" s="25" t="s">
        <v>39</v>
      </c>
      <c r="K83" s="25"/>
    </row>
    <row r="84" spans="1:11" ht="21" customHeight="1">
      <c r="A84" s="311"/>
      <c r="B84" s="298"/>
      <c r="C84" s="9"/>
      <c r="D84" s="285"/>
      <c r="E84" s="319"/>
      <c r="F84" s="217"/>
      <c r="G84" s="201"/>
      <c r="H84" s="202"/>
      <c r="I84" s="59"/>
      <c r="J84" s="25" t="s">
        <v>40</v>
      </c>
      <c r="K84" s="25"/>
    </row>
    <row r="85" spans="1:11" ht="21" customHeight="1">
      <c r="A85" s="311"/>
      <c r="B85" s="298"/>
      <c r="C85" s="9"/>
      <c r="D85" s="285"/>
      <c r="E85" s="319"/>
      <c r="F85" s="200"/>
      <c r="G85" s="201"/>
      <c r="H85" s="215"/>
      <c r="I85" s="59"/>
      <c r="J85" s="25" t="s">
        <v>40</v>
      </c>
      <c r="K85" s="25"/>
    </row>
    <row r="86" spans="1:11" ht="21" customHeight="1" thickBot="1">
      <c r="A86" s="315"/>
      <c r="B86" s="299"/>
      <c r="C86" s="10"/>
      <c r="D86" s="305"/>
      <c r="E86" s="306"/>
      <c r="F86" s="197"/>
      <c r="G86" s="198"/>
      <c r="H86" s="219"/>
      <c r="I86" s="58"/>
      <c r="J86" s="25" t="s">
        <v>40</v>
      </c>
      <c r="K86" s="25"/>
    </row>
    <row r="87" spans="1:11" ht="21" customHeight="1">
      <c r="A87" s="310"/>
      <c r="B87" s="286"/>
      <c r="C87" s="8"/>
      <c r="D87" s="316"/>
      <c r="E87" s="317"/>
      <c r="F87" s="440" t="s">
        <v>195</v>
      </c>
      <c r="G87" s="441"/>
      <c r="H87" s="442" t="s">
        <v>190</v>
      </c>
      <c r="I87" s="57"/>
      <c r="J87" s="224" t="s">
        <v>176</v>
      </c>
    </row>
    <row r="88" spans="1:11" ht="21" customHeight="1">
      <c r="A88" s="311"/>
      <c r="B88" s="298"/>
      <c r="C88" s="222"/>
      <c r="D88" s="332"/>
      <c r="E88" s="333"/>
      <c r="F88" s="428" t="s">
        <v>188</v>
      </c>
      <c r="G88" s="429"/>
      <c r="H88" s="430" t="s">
        <v>189</v>
      </c>
      <c r="I88" s="210"/>
      <c r="J88" s="224" t="s">
        <v>40</v>
      </c>
      <c r="K88" s="25"/>
    </row>
    <row r="89" spans="1:11" ht="24" customHeight="1">
      <c r="A89" s="311"/>
      <c r="B89" s="298"/>
      <c r="C89" s="223"/>
      <c r="D89" s="332"/>
      <c r="E89" s="333"/>
      <c r="F89" s="431"/>
      <c r="G89" s="432"/>
      <c r="H89" s="433"/>
      <c r="I89" s="59"/>
      <c r="J89" s="1" t="s">
        <v>136</v>
      </c>
      <c r="K89" s="25"/>
    </row>
    <row r="90" spans="1:11" ht="21" customHeight="1" thickBot="1">
      <c r="A90" s="315"/>
      <c r="B90" s="299"/>
      <c r="C90" s="10"/>
      <c r="D90" s="305"/>
      <c r="E90" s="306"/>
      <c r="F90" s="437"/>
      <c r="G90" s="438"/>
      <c r="H90" s="439"/>
      <c r="I90" s="211"/>
      <c r="J90" s="1" t="s">
        <v>191</v>
      </c>
    </row>
    <row r="91" spans="1:11" ht="21" customHeight="1">
      <c r="A91" s="310"/>
      <c r="B91" s="286"/>
      <c r="C91" s="407"/>
      <c r="D91" s="331"/>
      <c r="E91" s="408"/>
      <c r="F91" s="440"/>
      <c r="G91" s="441"/>
      <c r="H91" s="442"/>
      <c r="I91" s="409"/>
      <c r="J91" s="1" t="s">
        <v>136</v>
      </c>
      <c r="K91" s="25"/>
    </row>
    <row r="92" spans="1:11" ht="21" customHeight="1">
      <c r="A92" s="311"/>
      <c r="B92" s="298"/>
      <c r="C92" s="264"/>
      <c r="D92" s="285"/>
      <c r="E92" s="319"/>
      <c r="F92" s="428"/>
      <c r="G92" s="429"/>
      <c r="H92" s="443"/>
      <c r="I92" s="59"/>
      <c r="J92" s="1" t="s">
        <v>191</v>
      </c>
      <c r="K92" s="25"/>
    </row>
    <row r="93" spans="1:11" ht="22.5" customHeight="1">
      <c r="A93" s="312"/>
      <c r="B93" s="298"/>
      <c r="C93" s="264"/>
      <c r="D93" s="285"/>
      <c r="E93" s="319"/>
      <c r="F93" s="428" t="s">
        <v>187</v>
      </c>
      <c r="G93" s="429"/>
      <c r="H93" s="443" t="s">
        <v>189</v>
      </c>
      <c r="I93" s="59"/>
      <c r="J93" s="224" t="s">
        <v>176</v>
      </c>
      <c r="K93" s="25"/>
    </row>
    <row r="94" spans="1:11" ht="20.25" customHeight="1" thickBot="1">
      <c r="A94" s="313"/>
      <c r="B94" s="299"/>
      <c r="C94" s="410"/>
      <c r="D94" s="411"/>
      <c r="E94" s="412"/>
      <c r="F94" s="434" t="s">
        <v>188</v>
      </c>
      <c r="G94" s="435"/>
      <c r="H94" s="436" t="s">
        <v>190</v>
      </c>
      <c r="I94" s="211"/>
      <c r="J94" s="224" t="s">
        <v>40</v>
      </c>
      <c r="K94" s="25"/>
    </row>
    <row r="95" spans="1:11" ht="23.25" customHeight="1">
      <c r="A95" s="310"/>
      <c r="B95" s="286"/>
      <c r="C95" s="265"/>
      <c r="D95" s="316"/>
      <c r="E95" s="317"/>
      <c r="F95" s="444"/>
      <c r="G95" s="445"/>
      <c r="H95" s="446"/>
      <c r="I95" s="57"/>
      <c r="J95" s="25" t="s">
        <v>136</v>
      </c>
    </row>
    <row r="96" spans="1:11" ht="23.25" customHeight="1" thickBot="1">
      <c r="A96" s="311"/>
      <c r="B96" s="287"/>
      <c r="C96" s="38"/>
      <c r="D96" s="303"/>
      <c r="E96" s="304"/>
      <c r="F96" s="447"/>
      <c r="G96" s="448"/>
      <c r="H96" s="449"/>
      <c r="I96" s="60"/>
      <c r="J96" s="1" t="s">
        <v>40</v>
      </c>
    </row>
    <row r="97" spans="1:10" ht="23.25" customHeight="1" thickTop="1">
      <c r="A97" s="312"/>
      <c r="B97" s="288"/>
      <c r="C97" s="266"/>
      <c r="D97" s="300"/>
      <c r="E97" s="301"/>
      <c r="F97" s="431" t="s">
        <v>187</v>
      </c>
      <c r="G97" s="450"/>
      <c r="H97" s="433" t="s">
        <v>188</v>
      </c>
      <c r="I97" s="61"/>
      <c r="J97" s="224" t="s">
        <v>176</v>
      </c>
    </row>
    <row r="98" spans="1:10" ht="23.25" customHeight="1" thickBot="1">
      <c r="A98" s="313"/>
      <c r="B98" s="289"/>
      <c r="C98" s="225"/>
      <c r="D98" s="295"/>
      <c r="E98" s="296"/>
      <c r="F98" s="437" t="s">
        <v>189</v>
      </c>
      <c r="G98" s="438"/>
      <c r="H98" s="439" t="s">
        <v>190</v>
      </c>
      <c r="I98" s="58"/>
      <c r="J98" s="224" t="s">
        <v>40</v>
      </c>
    </row>
    <row r="114" spans="5:7" ht="14.25" thickBot="1"/>
    <row r="115" spans="5:7" ht="27.75" customHeight="1">
      <c r="E115" s="422" t="s">
        <v>137</v>
      </c>
      <c r="F115" s="423"/>
      <c r="G115" t="s">
        <v>193</v>
      </c>
    </row>
    <row r="116" spans="5:7" ht="17.25" customHeight="1" thickBot="1">
      <c r="E116" s="424" t="s">
        <v>138</v>
      </c>
      <c r="F116" s="425"/>
      <c r="G116" s="1" t="s">
        <v>192</v>
      </c>
    </row>
    <row r="117" spans="5:7">
      <c r="E117" s="426" t="s">
        <v>139</v>
      </c>
      <c r="F117" s="427"/>
      <c r="G117" s="1" t="s">
        <v>194</v>
      </c>
    </row>
    <row r="118" spans="5:7" ht="14.25" thickBot="1">
      <c r="E118" s="424" t="s">
        <v>140</v>
      </c>
      <c r="F118" s="425"/>
      <c r="G118" s="1" t="s">
        <v>192</v>
      </c>
    </row>
    <row r="119" spans="5:7">
      <c r="E119" s="420" t="s">
        <v>141</v>
      </c>
      <c r="F119" s="421"/>
    </row>
    <row r="120" spans="5:7">
      <c r="E120" s="228" t="s">
        <v>142</v>
      </c>
      <c r="F120" s="229"/>
    </row>
    <row r="121" spans="5:7">
      <c r="E121" s="228" t="s">
        <v>143</v>
      </c>
      <c r="F121" s="229"/>
    </row>
    <row r="122" spans="5:7">
      <c r="E122" s="228" t="s">
        <v>144</v>
      </c>
      <c r="F122" s="229"/>
    </row>
  </sheetData>
  <mergeCells count="112">
    <mergeCell ref="B91:B94"/>
    <mergeCell ref="A95:A98"/>
    <mergeCell ref="B95:B96"/>
    <mergeCell ref="D95:E95"/>
    <mergeCell ref="D96:E96"/>
    <mergeCell ref="B97:B98"/>
    <mergeCell ref="D97:E97"/>
    <mergeCell ref="D98:E98"/>
    <mergeCell ref="A22:A37"/>
    <mergeCell ref="D31:E31"/>
    <mergeCell ref="D20:E20"/>
    <mergeCell ref="D25:E25"/>
    <mergeCell ref="D24:E24"/>
    <mergeCell ref="B87:B90"/>
    <mergeCell ref="A1:I1"/>
    <mergeCell ref="B3:C3"/>
    <mergeCell ref="B4:C4"/>
    <mergeCell ref="D18:E18"/>
    <mergeCell ref="D86:E86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  <mergeCell ref="D17:E17"/>
    <mergeCell ref="D10:E10"/>
    <mergeCell ref="D12:E12"/>
    <mergeCell ref="D29:E29"/>
    <mergeCell ref="D90:E90"/>
    <mergeCell ref="D13:E13"/>
    <mergeCell ref="D9:E9"/>
    <mergeCell ref="D38:E38"/>
    <mergeCell ref="D46:E46"/>
    <mergeCell ref="D84:E84"/>
    <mergeCell ref="D89:E89"/>
    <mergeCell ref="D87:E87"/>
    <mergeCell ref="D88:E88"/>
    <mergeCell ref="D55:E55"/>
    <mergeCell ref="D19:E19"/>
    <mergeCell ref="B5:C5"/>
    <mergeCell ref="D26:E26"/>
    <mergeCell ref="B7:C7"/>
    <mergeCell ref="B6:C6"/>
    <mergeCell ref="D81:E81"/>
    <mergeCell ref="B75:B78"/>
    <mergeCell ref="D75:E75"/>
    <mergeCell ref="D77:E77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0:E80"/>
    <mergeCell ref="D41:E41"/>
    <mergeCell ref="B38:B41"/>
    <mergeCell ref="D21:E21"/>
    <mergeCell ref="A91:A94"/>
    <mergeCell ref="A50:A57"/>
    <mergeCell ref="D92:E92"/>
    <mergeCell ref="D51:E51"/>
    <mergeCell ref="A87:A90"/>
    <mergeCell ref="D91:E91"/>
    <mergeCell ref="D50:E50"/>
    <mergeCell ref="B42:B45"/>
    <mergeCell ref="D85:E85"/>
    <mergeCell ref="B83:B86"/>
    <mergeCell ref="D83:E83"/>
    <mergeCell ref="A75:A82"/>
    <mergeCell ref="A83:A86"/>
    <mergeCell ref="D76:E76"/>
    <mergeCell ref="D79:E79"/>
    <mergeCell ref="D44:E44"/>
    <mergeCell ref="D49:E49"/>
    <mergeCell ref="D53:E53"/>
    <mergeCell ref="A42:A49"/>
    <mergeCell ref="D57:E57"/>
    <mergeCell ref="A38:A41"/>
    <mergeCell ref="F74:H74"/>
    <mergeCell ref="F9:H9"/>
    <mergeCell ref="D39:E39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4:E94"/>
    <mergeCell ref="B79:B82"/>
    <mergeCell ref="D93:E93"/>
    <mergeCell ref="D45:E45"/>
    <mergeCell ref="D78:E78"/>
    <mergeCell ref="D82:E82"/>
    <mergeCell ref="B46:B49"/>
  </mergeCells>
  <phoneticPr fontId="1"/>
  <pageMargins left="0.46" right="0.2" top="0.39" bottom="0.16" header="0.61" footer="0.21"/>
  <pageSetup paperSize="9" scale="80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50" zoomScaleNormal="100" workbookViewId="0">
      <selection activeCell="A56" sqref="A56:XFD60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337" t="s">
        <v>145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</row>
    <row r="3" spans="1:29" ht="14.25">
      <c r="A3" s="43" t="s">
        <v>67</v>
      </c>
    </row>
    <row r="4" spans="1:29" ht="14.25">
      <c r="A4" s="43" t="s">
        <v>68</v>
      </c>
    </row>
    <row r="5" spans="1:29" ht="14.25">
      <c r="A5" s="43" t="s">
        <v>69</v>
      </c>
      <c r="T5" s="389">
        <v>42558</v>
      </c>
      <c r="U5" s="389"/>
      <c r="V5" s="44" t="s">
        <v>70</v>
      </c>
    </row>
    <row r="6" spans="1:29" ht="18" thickBot="1">
      <c r="A6" s="45" t="s">
        <v>71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6" t="s">
        <v>72</v>
      </c>
      <c r="B7" s="390" t="str">
        <f>A8</f>
        <v>所沢</v>
      </c>
      <c r="C7" s="390"/>
      <c r="D7" s="390"/>
      <c r="E7" s="391" t="str">
        <f>A9</f>
        <v>和光国際</v>
      </c>
      <c r="F7" s="390"/>
      <c r="G7" s="392"/>
      <c r="H7" s="391" t="str">
        <f>A10</f>
        <v>大宮南</v>
      </c>
      <c r="I7" s="390"/>
      <c r="J7" s="392"/>
      <c r="K7" s="393"/>
      <c r="L7" s="394"/>
      <c r="M7" s="395"/>
      <c r="N7" s="124" t="s">
        <v>73</v>
      </c>
      <c r="O7" s="125" t="s">
        <v>74</v>
      </c>
      <c r="P7" s="126" t="s">
        <v>75</v>
      </c>
      <c r="Q7" s="127" t="s">
        <v>76</v>
      </c>
      <c r="R7" s="128" t="s">
        <v>77</v>
      </c>
      <c r="S7" s="128" t="s">
        <v>78</v>
      </c>
      <c r="T7" s="128" t="s">
        <v>79</v>
      </c>
      <c r="U7" s="129" t="s">
        <v>80</v>
      </c>
      <c r="V7" s="130" t="s">
        <v>81</v>
      </c>
      <c r="Z7" s="3"/>
      <c r="AA7" s="3"/>
      <c r="AB7" s="3"/>
      <c r="AC7" s="3"/>
    </row>
    <row r="8" spans="1:29" ht="17.25">
      <c r="A8" s="51" t="s">
        <v>146</v>
      </c>
      <c r="B8" s="402"/>
      <c r="C8" s="402"/>
      <c r="D8" s="402"/>
      <c r="E8" s="179"/>
      <c r="F8" s="131" t="str">
        <f>IF(E8="","",IF(E8&gt;G8,"〇",IF(E8&lt;G8,"●","△")))</f>
        <v/>
      </c>
      <c r="G8" s="180"/>
      <c r="H8" s="179"/>
      <c r="I8" s="131" t="str">
        <f>IF(H8="","",IF(H8&gt;J8,"〇",IF(H8&lt;J8,"●","△")))</f>
        <v/>
      </c>
      <c r="J8" s="180"/>
      <c r="K8" s="396"/>
      <c r="L8" s="397"/>
      <c r="M8" s="398"/>
      <c r="N8" s="163"/>
      <c r="O8" s="132" t="str">
        <f>IF(N8="","",P8*3+Q8*1)</f>
        <v/>
      </c>
      <c r="P8" s="133" t="str">
        <f t="shared" ref="P8:P10" si="0">IF(N8="","",COUNTIF(B8:M8,"〇"))</f>
        <v/>
      </c>
      <c r="Q8" s="133" t="str">
        <f>IF(N8="","",COUNTIF(B8:M8,"△"))</f>
        <v/>
      </c>
      <c r="R8" s="133" t="str">
        <f>IF(N8="","",COUNTIF(B8:M8,"●"))</f>
        <v/>
      </c>
      <c r="S8" s="133" t="str">
        <f>IF(N8="","",SUM(E8,H8,K8))</f>
        <v/>
      </c>
      <c r="T8" s="133" t="str">
        <f>IF(N8="","",SUM(G8,J8,M8))</f>
        <v/>
      </c>
      <c r="U8" s="134" t="str">
        <f>IF(N8="","",S8-T8)</f>
        <v/>
      </c>
      <c r="V8" s="184"/>
      <c r="Z8" s="3"/>
      <c r="AA8" s="3"/>
      <c r="AB8" s="3"/>
      <c r="AC8" s="3"/>
    </row>
    <row r="9" spans="1:29" ht="17.25">
      <c r="A9" s="51" t="s">
        <v>147</v>
      </c>
      <c r="B9" s="121"/>
      <c r="C9" s="136" t="str">
        <f>IF(B9="","",IF(B9&gt;D9,"〇",IF(B9&lt;D9,"●","△")))</f>
        <v/>
      </c>
      <c r="D9" s="121"/>
      <c r="E9" s="348"/>
      <c r="F9" s="349"/>
      <c r="G9" s="350"/>
      <c r="H9" s="177"/>
      <c r="I9" s="135" t="str">
        <f>IF(H9="","",IF(H9&gt;J9,"〇",IF(H9&lt;J9,"●","△")))</f>
        <v/>
      </c>
      <c r="J9" s="174"/>
      <c r="K9" s="396"/>
      <c r="L9" s="397"/>
      <c r="M9" s="398"/>
      <c r="N9" s="163"/>
      <c r="O9" s="132" t="str">
        <f>IF(N9="","",P9*3+Q9*1)</f>
        <v/>
      </c>
      <c r="P9" s="133" t="str">
        <f t="shared" si="0"/>
        <v/>
      </c>
      <c r="Q9" s="133" t="str">
        <f t="shared" ref="Q9:Q10" si="1">IF(N9="","",COUNTIF(B9:M9,"△"))</f>
        <v/>
      </c>
      <c r="R9" s="133" t="str">
        <f t="shared" ref="R9:R10" si="2">IF(N9="","",COUNTIF(B9:M9,"●"))</f>
        <v/>
      </c>
      <c r="S9" s="133" t="str">
        <f>IF(N9="","",SUM(B9,H9,K9))</f>
        <v/>
      </c>
      <c r="T9" s="133" t="str">
        <f>IF(N9="","",SUM(D9,J9,M9))</f>
        <v/>
      </c>
      <c r="U9" s="134" t="str">
        <f>IF(N9="","",S9-T9)</f>
        <v/>
      </c>
      <c r="V9" s="184"/>
      <c r="Z9" s="3"/>
      <c r="AA9" s="3"/>
      <c r="AB9" s="3"/>
      <c r="AC9" s="3"/>
    </row>
    <row r="10" spans="1:29" ht="18" thickBot="1">
      <c r="A10" s="47" t="s">
        <v>148</v>
      </c>
      <c r="B10" s="123"/>
      <c r="C10" s="138" t="str">
        <f>IF(B10="","",IF(B10&gt;D10,"〇",IF(B10&lt;D10,"●","△")))</f>
        <v/>
      </c>
      <c r="D10" s="123"/>
      <c r="E10" s="178"/>
      <c r="F10" s="137" t="str">
        <f>IF(E10="","",IF(E10&gt;G10,"〇",IF(E10&lt;G10,"●","△")))</f>
        <v/>
      </c>
      <c r="G10" s="176"/>
      <c r="H10" s="351"/>
      <c r="I10" s="352"/>
      <c r="J10" s="383"/>
      <c r="K10" s="399"/>
      <c r="L10" s="400"/>
      <c r="M10" s="401"/>
      <c r="N10" s="164"/>
      <c r="O10" s="139" t="str">
        <f>IF(N10="","",P10*3+Q10*1)</f>
        <v/>
      </c>
      <c r="P10" s="140" t="str">
        <f t="shared" si="0"/>
        <v/>
      </c>
      <c r="Q10" s="140" t="str">
        <f t="shared" si="1"/>
        <v/>
      </c>
      <c r="R10" s="140" t="str">
        <f t="shared" si="2"/>
        <v/>
      </c>
      <c r="S10" s="140" t="str">
        <f>IF(N10="","",SUM(E10,B10,K10))</f>
        <v/>
      </c>
      <c r="T10" s="140" t="str">
        <f>IF(N10="","",SUM(G10,D10,M10))</f>
        <v/>
      </c>
      <c r="U10" s="141" t="str">
        <f>IF(N10="","",S10-T10)</f>
        <v/>
      </c>
      <c r="V10" s="185"/>
    </row>
    <row r="11" spans="1:29" ht="20.25" hidden="1" customHeight="1" thickBot="1">
      <c r="A11" s="48"/>
      <c r="B11" s="138"/>
      <c r="C11" s="138"/>
      <c r="D11" s="142"/>
      <c r="E11" s="138"/>
      <c r="F11" s="138"/>
      <c r="G11" s="138"/>
      <c r="H11" s="143"/>
      <c r="I11" s="138"/>
      <c r="J11" s="142"/>
      <c r="K11" s="143"/>
      <c r="L11" s="138"/>
      <c r="M11" s="142"/>
      <c r="N11" s="165"/>
      <c r="O11" s="144" t="str">
        <f>IF(N11="","",P11*3+Q11*1)</f>
        <v/>
      </c>
      <c r="P11" s="145">
        <f>COUNTIF(B11:M11,"○")</f>
        <v>0</v>
      </c>
      <c r="Q11" s="145">
        <f>COUNTIF(B11:M11,"△")</f>
        <v>0</v>
      </c>
      <c r="R11" s="145">
        <f>COUNTIF(B11:M11,"●")</f>
        <v>0</v>
      </c>
      <c r="S11" s="145">
        <f>SUM(B11,E11,K11)</f>
        <v>0</v>
      </c>
      <c r="T11" s="145">
        <f>SUM(D11,G11,M11)</f>
        <v>0</v>
      </c>
      <c r="U11" s="146" t="str">
        <f>IF(N11="","",S11-T11)</f>
        <v/>
      </c>
      <c r="V11" s="186"/>
    </row>
    <row r="12" spans="1:29" ht="17.25">
      <c r="A12" s="49"/>
      <c r="B12" s="135"/>
      <c r="C12" s="135"/>
      <c r="D12" s="135"/>
      <c r="E12" s="135"/>
      <c r="F12" s="135"/>
      <c r="G12" s="135"/>
      <c r="H12" s="135"/>
      <c r="I12" s="135"/>
      <c r="J12" s="135"/>
      <c r="K12" s="147"/>
      <c r="L12" s="147"/>
      <c r="M12" s="147"/>
      <c r="N12" s="166"/>
      <c r="O12" s="148"/>
      <c r="P12" s="148"/>
      <c r="Q12" s="148"/>
      <c r="R12" s="148"/>
      <c r="S12" s="148"/>
      <c r="T12" s="148"/>
      <c r="U12" s="148"/>
      <c r="V12" s="166"/>
    </row>
    <row r="13" spans="1:29" ht="18" thickBot="1">
      <c r="A13" s="45" t="s">
        <v>82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66"/>
      <c r="O13" s="148"/>
      <c r="P13" s="148"/>
      <c r="Q13" s="148"/>
      <c r="R13" s="148"/>
      <c r="S13" s="148"/>
      <c r="T13" s="148"/>
      <c r="U13" s="148"/>
      <c r="V13" s="166"/>
    </row>
    <row r="14" spans="1:29" ht="14.25" thickBot="1">
      <c r="A14" s="46" t="s">
        <v>72</v>
      </c>
      <c r="B14" s="354" t="str">
        <f>A15</f>
        <v>松山女子</v>
      </c>
      <c r="C14" s="355"/>
      <c r="D14" s="356"/>
      <c r="E14" s="357" t="str">
        <f>A16</f>
        <v>秋草学園</v>
      </c>
      <c r="F14" s="355"/>
      <c r="G14" s="356"/>
      <c r="H14" s="357" t="str">
        <f>A17</f>
        <v>北本・寄居</v>
      </c>
      <c r="I14" s="355"/>
      <c r="J14" s="356"/>
      <c r="K14" s="371"/>
      <c r="L14" s="372"/>
      <c r="M14" s="373"/>
      <c r="N14" s="167" t="s">
        <v>73</v>
      </c>
      <c r="O14" s="125" t="s">
        <v>74</v>
      </c>
      <c r="P14" s="126" t="s">
        <v>75</v>
      </c>
      <c r="Q14" s="127" t="s">
        <v>76</v>
      </c>
      <c r="R14" s="128" t="s">
        <v>77</v>
      </c>
      <c r="S14" s="128" t="s">
        <v>78</v>
      </c>
      <c r="T14" s="128" t="s">
        <v>79</v>
      </c>
      <c r="U14" s="129" t="s">
        <v>80</v>
      </c>
      <c r="V14" s="187" t="s">
        <v>81</v>
      </c>
    </row>
    <row r="15" spans="1:29" ht="17.25">
      <c r="A15" s="51" t="s">
        <v>17</v>
      </c>
      <c r="B15" s="345"/>
      <c r="C15" s="346"/>
      <c r="D15" s="347"/>
      <c r="E15" s="120"/>
      <c r="F15" s="131" t="str">
        <f>IF(E15="","",IF(E15&gt;G15,"〇",IF(E15&lt;G15,"●","△")))</f>
        <v/>
      </c>
      <c r="G15" s="120"/>
      <c r="H15" s="179"/>
      <c r="I15" s="131" t="str">
        <f>IF(H15="","",IF(H15&gt;J15,"〇",IF(H15&lt;J15,"●","△")))</f>
        <v/>
      </c>
      <c r="J15" s="180"/>
      <c r="K15" s="374"/>
      <c r="L15" s="375"/>
      <c r="M15" s="376"/>
      <c r="N15" s="163"/>
      <c r="O15" s="149" t="str">
        <f>IF(N15="","",P15*3+Q15*1)</f>
        <v/>
      </c>
      <c r="P15" s="150" t="str">
        <f t="shared" ref="P15:P17" si="3">IF(N15="","",COUNTIF(B15:M15,"〇"))</f>
        <v/>
      </c>
      <c r="Q15" s="150" t="str">
        <f t="shared" ref="Q15:Q17" si="4">IF(N15="","",COUNTIF(B15:M15,"△"))</f>
        <v/>
      </c>
      <c r="R15" s="150" t="str">
        <f t="shared" ref="R15:R17" si="5">IF(N15="","",COUNTIF(B15:M15,"●"))</f>
        <v/>
      </c>
      <c r="S15" s="150" t="str">
        <f>IF(N15="","",SUM(E15,H15,K15))</f>
        <v/>
      </c>
      <c r="T15" s="150" t="str">
        <f>IF(N15="","",SUM(G15,J15,M15))</f>
        <v/>
      </c>
      <c r="U15" s="151" t="str">
        <f>IF(N15="","",S15-T15)</f>
        <v/>
      </c>
      <c r="V15" s="184"/>
    </row>
    <row r="16" spans="1:29" ht="17.25">
      <c r="A16" s="51" t="s">
        <v>149</v>
      </c>
      <c r="B16" s="171"/>
      <c r="C16" s="136" t="str">
        <f>IF(B16="","",IF(B16&gt;D16,"〇",IF(B16&lt;D16,"●","△")))</f>
        <v/>
      </c>
      <c r="D16" s="174"/>
      <c r="E16" s="348"/>
      <c r="F16" s="349"/>
      <c r="G16" s="350"/>
      <c r="H16" s="177"/>
      <c r="I16" s="135" t="str">
        <f>IF(H16="","",IF(H16&gt;J16,"〇",IF(H16&lt;J16,"●","△")))</f>
        <v/>
      </c>
      <c r="J16" s="174"/>
      <c r="K16" s="374"/>
      <c r="L16" s="375"/>
      <c r="M16" s="376"/>
      <c r="N16" s="163"/>
      <c r="O16" s="132" t="str">
        <f>IF(N16="","",P16*3+Q16*1)</f>
        <v/>
      </c>
      <c r="P16" s="133" t="str">
        <f t="shared" si="3"/>
        <v/>
      </c>
      <c r="Q16" s="133" t="str">
        <f t="shared" si="4"/>
        <v/>
      </c>
      <c r="R16" s="133" t="str">
        <f t="shared" si="5"/>
        <v/>
      </c>
      <c r="S16" s="150" t="str">
        <f>IF(N16="","",SUM(B16,H16,K16))</f>
        <v/>
      </c>
      <c r="T16" s="150" t="str">
        <f>IF(N16="","",SUM(D16,J16,M16))</f>
        <v/>
      </c>
      <c r="U16" s="151" t="str">
        <f>IF(N16="","",S16-T16)</f>
        <v/>
      </c>
      <c r="V16" s="184"/>
    </row>
    <row r="17" spans="1:22" ht="18" thickBot="1">
      <c r="A17" s="48" t="s">
        <v>150</v>
      </c>
      <c r="B17" s="173"/>
      <c r="C17" s="138" t="str">
        <f>IF(B17="","",IF(B17&gt;D17,"〇",IF(B17&lt;D17,"●","△")))</f>
        <v/>
      </c>
      <c r="D17" s="176"/>
      <c r="E17" s="123"/>
      <c r="F17" s="137" t="str">
        <f>IF(E17="","",IF(E17&gt;G17,"〇",IF(E17&lt;G17,"●","△")))</f>
        <v/>
      </c>
      <c r="G17" s="123"/>
      <c r="H17" s="351"/>
      <c r="I17" s="352"/>
      <c r="J17" s="383"/>
      <c r="K17" s="380"/>
      <c r="L17" s="381"/>
      <c r="M17" s="382"/>
      <c r="N17" s="168"/>
      <c r="O17" s="139" t="str">
        <f>IF(N17="","",P17*3+Q17*1)</f>
        <v/>
      </c>
      <c r="P17" s="140" t="str">
        <f t="shared" si="3"/>
        <v/>
      </c>
      <c r="Q17" s="140" t="str">
        <f t="shared" si="4"/>
        <v/>
      </c>
      <c r="R17" s="140" t="str">
        <f t="shared" si="5"/>
        <v/>
      </c>
      <c r="S17" s="145" t="str">
        <f>IF(N17="","",SUM(E17,B17,K17))</f>
        <v/>
      </c>
      <c r="T17" s="145" t="str">
        <f>IF(N17="","",SUM(G17,D17,M17))</f>
        <v/>
      </c>
      <c r="U17" s="146" t="str">
        <f>IF(N17="","",S17-T17)</f>
        <v/>
      </c>
      <c r="V17" s="186"/>
    </row>
    <row r="18" spans="1:22" ht="18" hidden="1" customHeight="1" thickBot="1">
      <c r="A18" s="50"/>
      <c r="B18" s="152"/>
      <c r="C18" s="138"/>
      <c r="D18" s="142"/>
      <c r="E18" s="138"/>
      <c r="F18" s="138"/>
      <c r="G18" s="138"/>
      <c r="H18" s="143"/>
      <c r="I18" s="138"/>
      <c r="J18" s="142"/>
      <c r="K18" s="384"/>
      <c r="L18" s="385"/>
      <c r="M18" s="386"/>
      <c r="N18" s="168"/>
      <c r="O18" s="153" t="str">
        <f>IF(N18="","",P18*3+Q18*1)</f>
        <v/>
      </c>
      <c r="P18" s="145">
        <f>COUNTIF(B18:M18,"○")</f>
        <v>0</v>
      </c>
      <c r="Q18" s="145">
        <f>COUNTIF(B18:M18,"△")</f>
        <v>0</v>
      </c>
      <c r="R18" s="145">
        <f>COUNTIF(B18:M18,"●")</f>
        <v>0</v>
      </c>
      <c r="S18" s="145">
        <f>SUM(B18,E18,H18)</f>
        <v>0</v>
      </c>
      <c r="T18" s="145">
        <f>SUM(D18,G18,J18)</f>
        <v>0</v>
      </c>
      <c r="U18" s="146" t="str">
        <f>IF(N18="","",S18-T18)</f>
        <v/>
      </c>
      <c r="V18" s="186"/>
    </row>
    <row r="19" spans="1:22">
      <c r="B19" s="161" t="s">
        <v>171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66"/>
      <c r="O19" s="148"/>
      <c r="P19" s="148"/>
      <c r="Q19" s="148"/>
      <c r="R19" s="148"/>
      <c r="S19" s="148"/>
      <c r="T19" s="148"/>
      <c r="U19" s="148"/>
      <c r="V19" s="166"/>
    </row>
    <row r="20" spans="1:22" ht="20.25" customHeight="1" thickBot="1">
      <c r="A20" s="45" t="s">
        <v>83</v>
      </c>
      <c r="B20" s="161"/>
      <c r="C20" s="155"/>
      <c r="D20" s="155"/>
      <c r="E20" s="155"/>
      <c r="F20" s="155"/>
      <c r="G20" s="155"/>
      <c r="H20" s="155"/>
      <c r="I20" s="155"/>
      <c r="J20" s="155"/>
      <c r="K20" s="148"/>
      <c r="L20" s="148"/>
      <c r="M20" s="148"/>
      <c r="N20" s="166"/>
      <c r="O20" s="148"/>
      <c r="P20" s="148"/>
      <c r="Q20" s="148"/>
      <c r="R20" s="148"/>
      <c r="S20" s="148"/>
      <c r="T20" s="148"/>
      <c r="U20" s="148"/>
      <c r="V20" s="166"/>
    </row>
    <row r="21" spans="1:22" ht="20.25" customHeight="1" thickBot="1">
      <c r="A21" s="232" t="s">
        <v>72</v>
      </c>
      <c r="B21" s="387" t="str">
        <f>A22</f>
        <v>南稜</v>
      </c>
      <c r="C21" s="372"/>
      <c r="D21" s="388"/>
      <c r="E21" s="371" t="str">
        <f>A23</f>
        <v>浦和実業</v>
      </c>
      <c r="F21" s="372"/>
      <c r="G21" s="388"/>
      <c r="H21" s="371" t="str">
        <f>A24</f>
        <v>庄和</v>
      </c>
      <c r="I21" s="372"/>
      <c r="J21" s="388"/>
      <c r="K21" s="371"/>
      <c r="L21" s="372"/>
      <c r="M21" s="373"/>
      <c r="N21" s="233" t="s">
        <v>73</v>
      </c>
      <c r="O21" s="234" t="s">
        <v>74</v>
      </c>
      <c r="P21" s="235" t="s">
        <v>75</v>
      </c>
      <c r="Q21" s="236" t="s">
        <v>76</v>
      </c>
      <c r="R21" s="237" t="s">
        <v>77</v>
      </c>
      <c r="S21" s="237" t="s">
        <v>78</v>
      </c>
      <c r="T21" s="237" t="s">
        <v>79</v>
      </c>
      <c r="U21" s="238" t="s">
        <v>80</v>
      </c>
      <c r="V21" s="239" t="s">
        <v>81</v>
      </c>
    </row>
    <row r="22" spans="1:22" ht="20.25" customHeight="1">
      <c r="A22" s="244" t="s">
        <v>151</v>
      </c>
      <c r="B22" s="345"/>
      <c r="C22" s="346"/>
      <c r="D22" s="347"/>
      <c r="E22" s="245"/>
      <c r="F22" s="246" t="str">
        <f>IF(E22="","",IF(E22&gt;G22,"〇",IF(E22&lt;G22,"●","△")))</f>
        <v/>
      </c>
      <c r="G22" s="245"/>
      <c r="H22" s="247"/>
      <c r="I22" s="246" t="str">
        <f>IF(H22="","",IF(H22&gt;J22,"〇",IF(H22&lt;J22,"●","△")))</f>
        <v/>
      </c>
      <c r="J22" s="248"/>
      <c r="K22" s="374"/>
      <c r="L22" s="375"/>
      <c r="M22" s="376"/>
      <c r="N22" s="249"/>
      <c r="O22" s="250" t="str">
        <f>IF(N22="","",P22*3+Q22*1)</f>
        <v/>
      </c>
      <c r="P22" s="251" t="str">
        <f t="shared" ref="P22:P25" si="6">IF(N22="","",COUNTIF(B22:M22,"〇"))</f>
        <v/>
      </c>
      <c r="Q22" s="252" t="str">
        <f t="shared" ref="Q22:Q25" si="7">IF(N22="","",COUNTIF(B22:M22,"△"))</f>
        <v/>
      </c>
      <c r="R22" s="251" t="str">
        <f t="shared" ref="R22:R25" si="8">IF(N22="","",COUNTIF(B22:M22,"●"))</f>
        <v/>
      </c>
      <c r="S22" s="251" t="str">
        <f>IF(N22="","",SUM(E22,H22,K22))</f>
        <v/>
      </c>
      <c r="T22" s="251" t="str">
        <f>IF(N22="","",SUM(G22,J22,M22))</f>
        <v/>
      </c>
      <c r="U22" s="253" t="str">
        <f>IF(N22="","",S22-T22)</f>
        <v/>
      </c>
      <c r="V22" s="254"/>
    </row>
    <row r="23" spans="1:22" ht="20.25" customHeight="1">
      <c r="A23" s="15" t="s">
        <v>152</v>
      </c>
      <c r="B23" s="171"/>
      <c r="C23" s="135" t="str">
        <f>IF(B23="","",IF(B23&gt;D23,"〇",IF(B23&lt;D23,"●","△")))</f>
        <v/>
      </c>
      <c r="D23" s="174"/>
      <c r="E23" s="348"/>
      <c r="F23" s="349"/>
      <c r="G23" s="350"/>
      <c r="H23" s="177"/>
      <c r="I23" s="135" t="str">
        <f>IF(H23="","",IF(H23&gt;J23,"〇",IF(H23&lt;J23,"●","△")))</f>
        <v/>
      </c>
      <c r="J23" s="174"/>
      <c r="K23" s="374"/>
      <c r="L23" s="375"/>
      <c r="M23" s="376"/>
      <c r="N23" s="163"/>
      <c r="O23" s="149" t="str">
        <f>IF(N23="","",P23*3+Q23*1)</f>
        <v/>
      </c>
      <c r="P23" s="150" t="str">
        <f t="shared" si="6"/>
        <v/>
      </c>
      <c r="Q23" s="156" t="str">
        <f t="shared" si="7"/>
        <v/>
      </c>
      <c r="R23" s="150" t="str">
        <f t="shared" si="8"/>
        <v/>
      </c>
      <c r="S23" s="150" t="str">
        <f>IF(N23="","",SUM(B23,H23,K23))</f>
        <v/>
      </c>
      <c r="T23" s="150" t="str">
        <f>IF(N23="","",SUM(D23,J23,M23))</f>
        <v/>
      </c>
      <c r="U23" s="134" t="str">
        <f>IF(N23="","",S23-T23)</f>
        <v/>
      </c>
      <c r="V23" s="184"/>
    </row>
    <row r="24" spans="1:22" ht="20.25" customHeight="1" thickBot="1">
      <c r="A24" s="208" t="s">
        <v>153</v>
      </c>
      <c r="B24" s="173"/>
      <c r="C24" s="137" t="str">
        <f>IF(B24="","",IF(B24&gt;D24,"〇",IF(B24&lt;D24,"●","△")))</f>
        <v/>
      </c>
      <c r="D24" s="176"/>
      <c r="E24" s="123"/>
      <c r="F24" s="137" t="str">
        <f>IF(E24="","",IF(E24&gt;G24,"〇",IF(E24&lt;G24,"●","△")))</f>
        <v/>
      </c>
      <c r="G24" s="123"/>
      <c r="H24" s="351"/>
      <c r="I24" s="352"/>
      <c r="J24" s="383"/>
      <c r="K24" s="380"/>
      <c r="L24" s="381"/>
      <c r="M24" s="382"/>
      <c r="N24" s="168"/>
      <c r="O24" s="139" t="str">
        <f>IF(N24="","",P24*3+Q24*1)</f>
        <v/>
      </c>
      <c r="P24" s="255" t="str">
        <f t="shared" si="6"/>
        <v/>
      </c>
      <c r="Q24" s="140" t="str">
        <f t="shared" si="7"/>
        <v/>
      </c>
      <c r="R24" s="140" t="str">
        <f t="shared" si="8"/>
        <v/>
      </c>
      <c r="S24" s="140" t="str">
        <f>IF(N24="","",SUM(E24,B24,K24))</f>
        <v/>
      </c>
      <c r="T24" s="140" t="str">
        <f>IF(N24="","",SUM(G24,D24,M24))</f>
        <v/>
      </c>
      <c r="U24" s="141" t="str">
        <f>IF(N24="","",S24-T24)</f>
        <v/>
      </c>
      <c r="V24" s="186"/>
    </row>
    <row r="25" spans="1:22" ht="20.25" hidden="1" customHeight="1" thickBot="1">
      <c r="A25" s="208"/>
      <c r="B25" s="240"/>
      <c r="C25" s="138" t="str">
        <f>IF(B25="","",IF(B25&gt;D25,"〇",IF(B25&lt;D25,"●","△")))</f>
        <v/>
      </c>
      <c r="D25" s="241"/>
      <c r="E25" s="242"/>
      <c r="F25" s="138" t="str">
        <f>IF(E25="","",IF(E25&gt;G25,"〇",IF(E25&lt;G25,"●","△")))</f>
        <v/>
      </c>
      <c r="G25" s="242"/>
      <c r="H25" s="243"/>
      <c r="I25" s="138" t="str">
        <f>IF(H25="","",IF(H25&gt;J25,"〇",IF(H25&lt;J25,"●","△")))</f>
        <v/>
      </c>
      <c r="J25" s="241"/>
      <c r="K25" s="368"/>
      <c r="L25" s="369"/>
      <c r="M25" s="370"/>
      <c r="N25" s="168"/>
      <c r="O25" s="153" t="str">
        <f>IF(N25="","",P25*3+Q25*1)</f>
        <v/>
      </c>
      <c r="P25" s="145" t="str">
        <f t="shared" si="6"/>
        <v/>
      </c>
      <c r="Q25" s="145" t="str">
        <f t="shared" si="7"/>
        <v/>
      </c>
      <c r="R25" s="145" t="str">
        <f t="shared" si="8"/>
        <v/>
      </c>
      <c r="S25" s="145" t="str">
        <f>IF(N25="","",SUM(E25,H25,B25))</f>
        <v/>
      </c>
      <c r="T25" s="145" t="str">
        <f>IF(N25="","",SUM(G25,J25,D25))</f>
        <v/>
      </c>
      <c r="U25" s="146" t="str">
        <f>IF(N25="","",S25-T25)</f>
        <v/>
      </c>
      <c r="V25" s="186"/>
    </row>
    <row r="26" spans="1:22" ht="20.25" customHeight="1">
      <c r="A26" s="53"/>
      <c r="B26" s="148"/>
      <c r="C26" s="155"/>
      <c r="D26" s="155"/>
      <c r="E26" s="155"/>
      <c r="F26" s="155"/>
      <c r="G26" s="155"/>
      <c r="H26" s="155"/>
      <c r="I26" s="155"/>
      <c r="J26" s="155"/>
      <c r="K26" s="148"/>
      <c r="L26" s="148"/>
      <c r="M26" s="148"/>
      <c r="N26" s="166"/>
      <c r="O26" s="148"/>
      <c r="P26" s="148"/>
      <c r="Q26" s="148"/>
      <c r="R26" s="148"/>
      <c r="S26" s="148"/>
      <c r="T26" s="148"/>
      <c r="U26" s="148"/>
      <c r="V26" s="166"/>
    </row>
    <row r="27" spans="1:22" ht="20.25" customHeight="1" thickBot="1">
      <c r="A27" s="45" t="s">
        <v>84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48"/>
      <c r="L27" s="148"/>
      <c r="M27" s="148"/>
      <c r="N27" s="166"/>
      <c r="O27" s="148"/>
      <c r="P27" s="148"/>
      <c r="Q27" s="148"/>
      <c r="R27" s="148"/>
      <c r="S27" s="148"/>
      <c r="T27" s="148"/>
      <c r="U27" s="148"/>
      <c r="V27" s="166"/>
    </row>
    <row r="28" spans="1:22" ht="20.25" customHeight="1" thickBot="1">
      <c r="A28" s="46" t="s">
        <v>72</v>
      </c>
      <c r="B28" s="354" t="str">
        <f>A29</f>
        <v>宮代</v>
      </c>
      <c r="C28" s="355"/>
      <c r="D28" s="356"/>
      <c r="E28" s="357" t="str">
        <f>A30</f>
        <v>埼玉栄</v>
      </c>
      <c r="F28" s="355"/>
      <c r="G28" s="356"/>
      <c r="H28" s="357" t="str">
        <f>A31</f>
        <v>越ヶ谷</v>
      </c>
      <c r="I28" s="355"/>
      <c r="J28" s="356"/>
      <c r="K28" s="371"/>
      <c r="L28" s="372"/>
      <c r="M28" s="373"/>
      <c r="N28" s="167" t="s">
        <v>73</v>
      </c>
      <c r="O28" s="125" t="s">
        <v>74</v>
      </c>
      <c r="P28" s="126" t="s">
        <v>75</v>
      </c>
      <c r="Q28" s="127" t="s">
        <v>76</v>
      </c>
      <c r="R28" s="128" t="s">
        <v>77</v>
      </c>
      <c r="S28" s="128" t="s">
        <v>78</v>
      </c>
      <c r="T28" s="128" t="s">
        <v>79</v>
      </c>
      <c r="U28" s="194" t="s">
        <v>80</v>
      </c>
      <c r="V28" s="187" t="s">
        <v>81</v>
      </c>
    </row>
    <row r="29" spans="1:22" ht="20.25" customHeight="1">
      <c r="A29" s="51" t="s">
        <v>154</v>
      </c>
      <c r="B29" s="345"/>
      <c r="C29" s="346"/>
      <c r="D29" s="347"/>
      <c r="E29" s="120"/>
      <c r="F29" s="131" t="str">
        <f>IF(E29="","",IF(E29&gt;G29,"〇",IF(E29&lt;G29,"●","△")))</f>
        <v/>
      </c>
      <c r="G29" s="120"/>
      <c r="H29" s="179"/>
      <c r="I29" s="131" t="str">
        <f>IF(H29="","",IF(H29&gt;J29,"〇",IF(H29&lt;J29,"●","△")))</f>
        <v/>
      </c>
      <c r="J29" s="180"/>
      <c r="K29" s="374"/>
      <c r="L29" s="375"/>
      <c r="M29" s="376"/>
      <c r="N29" s="163"/>
      <c r="O29" s="132" t="str">
        <f>IF(N29="","",P29*3+Q29*1)</f>
        <v/>
      </c>
      <c r="P29" s="133" t="str">
        <f t="shared" ref="P29:P32" si="9">IF(N29="","",COUNTIF(B29:M29,"〇"))</f>
        <v/>
      </c>
      <c r="Q29" s="133" t="str">
        <f t="shared" ref="Q29:Q32" si="10">IF(N29="","",COUNTIF(B29:M29,"△"))</f>
        <v/>
      </c>
      <c r="R29" s="133" t="str">
        <f t="shared" ref="R29:R32" si="11">IF(N29="","",COUNTIF(B29:M29,"●"))</f>
        <v/>
      </c>
      <c r="S29" s="133" t="str">
        <f>IF(N29="","",SUM(E29,H29,K29))</f>
        <v/>
      </c>
      <c r="T29" s="133" t="str">
        <f>IF(N29="","",SUM(G29,J29,M29))</f>
        <v/>
      </c>
      <c r="U29" s="158" t="str">
        <f>IF(N29="","",S29-T29)</f>
        <v/>
      </c>
      <c r="V29" s="188"/>
    </row>
    <row r="30" spans="1:22" ht="20.25" customHeight="1">
      <c r="A30" s="51" t="s">
        <v>155</v>
      </c>
      <c r="B30" s="171"/>
      <c r="C30" s="135" t="str">
        <f>IF(B30="","",IF(B30&gt;D30,"〇",IF(B30&lt;D30,"●","△")))</f>
        <v/>
      </c>
      <c r="D30" s="174"/>
      <c r="E30" s="348"/>
      <c r="F30" s="349"/>
      <c r="G30" s="350"/>
      <c r="H30" s="177"/>
      <c r="I30" s="135" t="str">
        <f>IF(H30="","",IF(H30&gt;J30,"〇",IF(H30&lt;J30,"●","△")))</f>
        <v/>
      </c>
      <c r="J30" s="174"/>
      <c r="K30" s="374"/>
      <c r="L30" s="375"/>
      <c r="M30" s="376"/>
      <c r="N30" s="163"/>
      <c r="O30" s="132" t="str">
        <f>IF(N30="","",P30*3+Q30*1)</f>
        <v/>
      </c>
      <c r="P30" s="133" t="str">
        <f t="shared" si="9"/>
        <v/>
      </c>
      <c r="Q30" s="133" t="str">
        <f t="shared" si="10"/>
        <v/>
      </c>
      <c r="R30" s="133" t="str">
        <f t="shared" si="11"/>
        <v/>
      </c>
      <c r="S30" s="133" t="str">
        <f>IF(N30="","",SUM(B30,H30,K30))</f>
        <v/>
      </c>
      <c r="T30" s="133" t="str">
        <f>IF(N30="","",SUM(D30,J30,M30))</f>
        <v/>
      </c>
      <c r="U30" s="158" t="str">
        <f>IF(N30="","",S30-T30)</f>
        <v/>
      </c>
      <c r="V30" s="188"/>
    </row>
    <row r="31" spans="1:22" ht="20.25" customHeight="1">
      <c r="A31" s="51" t="s">
        <v>156</v>
      </c>
      <c r="B31" s="172"/>
      <c r="C31" s="136" t="str">
        <f>IF(B31="","",IF(B31&gt;D31,"〇",IF(B31&lt;D31,"●","△")))</f>
        <v/>
      </c>
      <c r="D31" s="175"/>
      <c r="E31" s="122"/>
      <c r="F31" s="136" t="str">
        <f>IF(E31="","",IF(E31&gt;G31,"〇",IF(E31&lt;G31,"●","△")))</f>
        <v/>
      </c>
      <c r="G31" s="122"/>
      <c r="H31" s="348"/>
      <c r="I31" s="349"/>
      <c r="J31" s="350"/>
      <c r="K31" s="377"/>
      <c r="L31" s="378"/>
      <c r="M31" s="379"/>
      <c r="N31" s="163"/>
      <c r="O31" s="132" t="str">
        <f>IF(N31="","",P31*3+Q31*1)</f>
        <v/>
      </c>
      <c r="P31" s="133" t="str">
        <f t="shared" si="9"/>
        <v/>
      </c>
      <c r="Q31" s="133" t="str">
        <f t="shared" si="10"/>
        <v/>
      </c>
      <c r="R31" s="133" t="str">
        <f t="shared" si="11"/>
        <v/>
      </c>
      <c r="S31" s="133" t="str">
        <f>IF(N31="","",SUM(E31,B31,K31))</f>
        <v/>
      </c>
      <c r="T31" s="133" t="str">
        <f>IF(N31="","",SUM(G31,D31,M31))</f>
        <v/>
      </c>
      <c r="U31" s="158" t="str">
        <f>IF(N31="","",S31-T31)</f>
        <v/>
      </c>
      <c r="V31" s="188"/>
    </row>
    <row r="32" spans="1:22" ht="20.25" hidden="1" customHeight="1" thickBot="1">
      <c r="A32" s="48"/>
      <c r="B32" s="173"/>
      <c r="C32" s="137" t="str">
        <f>IF(B32="","",IF(B32&gt;D32,"〇",IF(B32&lt;D32,"●","△")))</f>
        <v/>
      </c>
      <c r="D32" s="176"/>
      <c r="E32" s="123"/>
      <c r="F32" s="137" t="str">
        <f>IF(E32="","",IF(E32&gt;G32,"〇",IF(E32&lt;G32,"●","△")))</f>
        <v/>
      </c>
      <c r="G32" s="123"/>
      <c r="H32" s="178"/>
      <c r="I32" s="137" t="str">
        <f>IF(H32="","",IF(H32&gt;J32,"〇",IF(H32&lt;J32,"●","△")))</f>
        <v/>
      </c>
      <c r="J32" s="176"/>
      <c r="K32" s="351"/>
      <c r="L32" s="352"/>
      <c r="M32" s="353"/>
      <c r="N32" s="164"/>
      <c r="O32" s="139" t="str">
        <f>IF(N32="","",P32*3+Q32*1)</f>
        <v/>
      </c>
      <c r="P32" s="140" t="str">
        <f t="shared" si="9"/>
        <v/>
      </c>
      <c r="Q32" s="140" t="str">
        <f t="shared" si="10"/>
        <v/>
      </c>
      <c r="R32" s="140" t="str">
        <f t="shared" si="11"/>
        <v/>
      </c>
      <c r="S32" s="140" t="str">
        <f>IF(N32="","",SUM(E32,H32,B32))</f>
        <v/>
      </c>
      <c r="T32" s="140" t="str">
        <f>IF(N32="","",SUM(G32,J32,D32))</f>
        <v/>
      </c>
      <c r="U32" s="159" t="str">
        <f>IF(N32="","",S32-T32)</f>
        <v/>
      </c>
      <c r="V32" s="185"/>
    </row>
    <row r="33" spans="1:22" ht="20.25" customHeight="1">
      <c r="A33" s="54"/>
      <c r="B33" s="160"/>
      <c r="C33" s="154"/>
      <c r="D33" s="154"/>
      <c r="E33" s="154"/>
      <c r="F33" s="154"/>
      <c r="G33" s="154"/>
      <c r="H33" s="154"/>
      <c r="I33" s="154"/>
      <c r="J33" s="154"/>
      <c r="K33" s="148"/>
      <c r="L33" s="148"/>
      <c r="M33" s="148"/>
      <c r="N33" s="166"/>
      <c r="O33" s="148"/>
      <c r="P33" s="148"/>
      <c r="Q33" s="148"/>
      <c r="R33" s="148"/>
      <c r="S33" s="148"/>
      <c r="T33" s="148"/>
      <c r="U33" s="148"/>
      <c r="V33" s="166"/>
    </row>
    <row r="34" spans="1:22" ht="20.25" customHeight="1" thickBot="1">
      <c r="A34" s="45" t="s">
        <v>85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48"/>
      <c r="L34" s="148"/>
      <c r="M34" s="148"/>
      <c r="N34" s="166"/>
      <c r="O34" s="148"/>
      <c r="P34" s="148"/>
      <c r="Q34" s="148"/>
      <c r="R34" s="148"/>
      <c r="S34" s="148"/>
      <c r="T34" s="148"/>
      <c r="U34" s="148"/>
      <c r="V34" s="166"/>
    </row>
    <row r="35" spans="1:22" ht="20.25" customHeight="1" thickBot="1">
      <c r="A35" s="46" t="s">
        <v>86</v>
      </c>
      <c r="B35" s="354" t="str">
        <f>A36</f>
        <v>川越南</v>
      </c>
      <c r="C35" s="355"/>
      <c r="D35" s="356"/>
      <c r="E35" s="357" t="str">
        <f>A37</f>
        <v>大宮武蔵野</v>
      </c>
      <c r="F35" s="355"/>
      <c r="G35" s="356"/>
      <c r="H35" s="357" t="str">
        <f>A38</f>
        <v>杉戸農業</v>
      </c>
      <c r="I35" s="355"/>
      <c r="J35" s="356"/>
      <c r="K35" s="359" t="str">
        <f>IF(K36="","",IF(K36&gt;M36,"〇",IF(K36&lt;M36,"●","△")))</f>
        <v/>
      </c>
      <c r="L35" s="360"/>
      <c r="M35" s="361"/>
      <c r="N35" s="167" t="s">
        <v>73</v>
      </c>
      <c r="O35" s="125" t="s">
        <v>87</v>
      </c>
      <c r="P35" s="126" t="s">
        <v>88</v>
      </c>
      <c r="Q35" s="127" t="s">
        <v>89</v>
      </c>
      <c r="R35" s="128" t="s">
        <v>90</v>
      </c>
      <c r="S35" s="128" t="s">
        <v>91</v>
      </c>
      <c r="T35" s="128" t="s">
        <v>92</v>
      </c>
      <c r="U35" s="157" t="s">
        <v>93</v>
      </c>
      <c r="V35" s="187" t="s">
        <v>94</v>
      </c>
    </row>
    <row r="36" spans="1:22" ht="20.25" customHeight="1">
      <c r="A36" s="51" t="s">
        <v>157</v>
      </c>
      <c r="B36" s="345"/>
      <c r="C36" s="346"/>
      <c r="D36" s="347"/>
      <c r="E36" s="120"/>
      <c r="F36" s="131" t="str">
        <f>IF(E36="","",IF(E36&gt;G36,"〇",IF(E36&lt;G36,"●","△")))</f>
        <v/>
      </c>
      <c r="G36" s="120"/>
      <c r="H36" s="179"/>
      <c r="I36" s="131" t="str">
        <f>IF(H36="","",IF(H36&gt;J36,"〇",IF(H36&lt;J36,"●","△")))</f>
        <v/>
      </c>
      <c r="J36" s="180"/>
      <c r="K36" s="362"/>
      <c r="L36" s="363"/>
      <c r="M36" s="364"/>
      <c r="N36" s="163"/>
      <c r="O36" s="132" t="str">
        <f>IF(N36="","",P36*3+Q36*1)</f>
        <v/>
      </c>
      <c r="P36" s="133" t="str">
        <f t="shared" ref="P36:P39" si="12">IF(N36="","",COUNTIF(B36:M36,"〇"))</f>
        <v/>
      </c>
      <c r="Q36" s="133" t="str">
        <f t="shared" ref="Q36:Q39" si="13">IF(N36="","",COUNTIF(B36:M36,"△"))</f>
        <v/>
      </c>
      <c r="R36" s="133" t="str">
        <f t="shared" ref="R36:R39" si="14">IF(N36="","",COUNTIF(B36:M36,"●"))</f>
        <v/>
      </c>
      <c r="S36" s="133" t="str">
        <f>IF(N36="","",SUM(E36,H36,K36))</f>
        <v/>
      </c>
      <c r="T36" s="133" t="str">
        <f>IF(N36="","",SUM(G36,J36,M36))</f>
        <v/>
      </c>
      <c r="U36" s="158" t="str">
        <f>IF(N36="","",S36-T36)</f>
        <v/>
      </c>
      <c r="V36" s="188"/>
    </row>
    <row r="37" spans="1:22" ht="20.25" customHeight="1">
      <c r="A37" s="51" t="s">
        <v>158</v>
      </c>
      <c r="B37" s="171"/>
      <c r="C37" s="135" t="str">
        <f>IF(B37="","",IF(B37&gt;D37,"〇",IF(B37&lt;D37,"●","△")))</f>
        <v/>
      </c>
      <c r="D37" s="174"/>
      <c r="E37" s="348"/>
      <c r="F37" s="349"/>
      <c r="G37" s="350"/>
      <c r="H37" s="177"/>
      <c r="I37" s="131" t="str">
        <f>IF(H37="","",IF(H37&gt;J37,"〇",IF(H37&lt;J37,"●","△")))</f>
        <v/>
      </c>
      <c r="J37" s="174"/>
      <c r="K37" s="362"/>
      <c r="L37" s="363"/>
      <c r="M37" s="364"/>
      <c r="N37" s="163"/>
      <c r="O37" s="132" t="str">
        <f>IF(N37="","",P37*3+Q37*1)</f>
        <v/>
      </c>
      <c r="P37" s="133" t="str">
        <f t="shared" si="12"/>
        <v/>
      </c>
      <c r="Q37" s="133" t="str">
        <f t="shared" si="13"/>
        <v/>
      </c>
      <c r="R37" s="133" t="str">
        <f t="shared" si="14"/>
        <v/>
      </c>
      <c r="S37" s="133" t="str">
        <f>IF(N37="","",SUM(B37,H37,K37))</f>
        <v/>
      </c>
      <c r="T37" s="133" t="str">
        <f>IF(N37="","",SUM(D37,J37,M37))</f>
        <v/>
      </c>
      <c r="U37" s="158" t="str">
        <f>IF(N37="","",S37-T37)</f>
        <v/>
      </c>
      <c r="V37" s="188"/>
    </row>
    <row r="38" spans="1:22" ht="20.25" customHeight="1">
      <c r="A38" s="51" t="s">
        <v>159</v>
      </c>
      <c r="B38" s="172"/>
      <c r="C38" s="136" t="str">
        <f>IF(B38="","",IF(B38&gt;D38,"〇",IF(B38&lt;D38,"●","△")))</f>
        <v/>
      </c>
      <c r="D38" s="175"/>
      <c r="E38" s="122"/>
      <c r="F38" s="136" t="str">
        <f>IF(E38="","",IF(E38&gt;G38,"〇",IF(E38&lt;G38,"●","△")))</f>
        <v/>
      </c>
      <c r="G38" s="122"/>
      <c r="H38" s="348"/>
      <c r="I38" s="349"/>
      <c r="J38" s="350"/>
      <c r="K38" s="365"/>
      <c r="L38" s="366"/>
      <c r="M38" s="367"/>
      <c r="N38" s="163"/>
      <c r="O38" s="132" t="str">
        <f>IF(N38="","",P38*3+Q38*1)</f>
        <v/>
      </c>
      <c r="P38" s="133" t="str">
        <f t="shared" si="12"/>
        <v/>
      </c>
      <c r="Q38" s="133" t="str">
        <f t="shared" si="13"/>
        <v/>
      </c>
      <c r="R38" s="133" t="str">
        <f t="shared" si="14"/>
        <v/>
      </c>
      <c r="S38" s="133" t="str">
        <f>IF(N38="","",SUM(E38,B38,K38))</f>
        <v/>
      </c>
      <c r="T38" s="133" t="str">
        <f>IF(N38="","",SUM(G38,D38,M38))</f>
        <v/>
      </c>
      <c r="U38" s="158" t="str">
        <f>IF(N38="","",S38-T38)</f>
        <v/>
      </c>
      <c r="V38" s="188"/>
    </row>
    <row r="39" spans="1:22" ht="20.25" hidden="1" customHeight="1" thickBot="1">
      <c r="A39" s="48"/>
      <c r="B39" s="173"/>
      <c r="C39" s="137" t="str">
        <f>IF(B39="","",IF(B39&gt;D39,"〇",IF(B39&lt;D39,"●","△")))</f>
        <v/>
      </c>
      <c r="D39" s="176"/>
      <c r="E39" s="123"/>
      <c r="F39" s="137" t="str">
        <f>IF(E39="","",IF(E39&gt;G39,"〇",IF(E39&lt;G39,"●","△")))</f>
        <v/>
      </c>
      <c r="G39" s="123"/>
      <c r="H39" s="178"/>
      <c r="I39" s="137" t="str">
        <f>IF(H39="","",IF(H39&gt;J39,"〇",IF(H39&lt;J39,"●","△")))</f>
        <v/>
      </c>
      <c r="J39" s="176"/>
      <c r="K39" s="351"/>
      <c r="L39" s="352"/>
      <c r="M39" s="353"/>
      <c r="N39" s="164"/>
      <c r="O39" s="139" t="str">
        <f>IF(N39="","",P39*3+Q39*1)</f>
        <v/>
      </c>
      <c r="P39" s="140" t="str">
        <f t="shared" si="12"/>
        <v/>
      </c>
      <c r="Q39" s="140" t="str">
        <f t="shared" si="13"/>
        <v/>
      </c>
      <c r="R39" s="140" t="str">
        <f t="shared" si="14"/>
        <v/>
      </c>
      <c r="S39" s="140" t="str">
        <f>IF(N39="","",SUM(E39,H39,B39))</f>
        <v/>
      </c>
      <c r="T39" s="140" t="str">
        <f>IF(N39="","",SUM(G39,J39,D39))</f>
        <v/>
      </c>
      <c r="U39" s="159" t="str">
        <f>IF(N39="","",S39-T39)</f>
        <v/>
      </c>
      <c r="V39" s="185"/>
    </row>
    <row r="40" spans="1:22" ht="20.25" customHeight="1">
      <c r="A40" s="54"/>
      <c r="B40" s="160"/>
      <c r="C40" s="154"/>
      <c r="D40" s="154"/>
      <c r="E40" s="154"/>
      <c r="F40" s="154"/>
      <c r="G40" s="154"/>
      <c r="H40" s="154"/>
      <c r="I40" s="154"/>
      <c r="J40" s="154"/>
      <c r="K40" s="148"/>
      <c r="L40" s="148"/>
      <c r="M40" s="148"/>
      <c r="N40" s="166"/>
      <c r="O40" s="148"/>
      <c r="P40" s="148"/>
      <c r="Q40" s="148"/>
      <c r="R40" s="148"/>
      <c r="S40" s="148"/>
      <c r="T40" s="148"/>
      <c r="U40" s="148"/>
      <c r="V40" s="166"/>
    </row>
    <row r="41" spans="1:22" ht="20.25" customHeight="1" thickBot="1">
      <c r="A41" s="45" t="s">
        <v>95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48"/>
      <c r="L41" s="148"/>
      <c r="M41" s="148"/>
      <c r="N41" s="166"/>
      <c r="O41" s="148"/>
      <c r="P41" s="148"/>
      <c r="Q41" s="148"/>
      <c r="R41" s="148"/>
      <c r="S41" s="148"/>
      <c r="T41" s="148"/>
      <c r="U41" s="148"/>
      <c r="V41" s="166"/>
    </row>
    <row r="42" spans="1:22" ht="20.25" customHeight="1" thickBot="1">
      <c r="A42" s="46" t="s">
        <v>96</v>
      </c>
      <c r="B42" s="354" t="str">
        <f>A43</f>
        <v>淑徳与野</v>
      </c>
      <c r="C42" s="355"/>
      <c r="D42" s="356"/>
      <c r="E42" s="357" t="str">
        <f>A44</f>
        <v>昌平</v>
      </c>
      <c r="F42" s="355"/>
      <c r="G42" s="356"/>
      <c r="H42" s="357" t="str">
        <f>A45</f>
        <v>熊谷女子</v>
      </c>
      <c r="I42" s="355"/>
      <c r="J42" s="356"/>
      <c r="K42" s="359" t="str">
        <f>IF(K43="","",IF(K43&gt;M43,"〇",IF(K43&lt;M43,"●","△")))</f>
        <v/>
      </c>
      <c r="L42" s="360"/>
      <c r="M42" s="361"/>
      <c r="N42" s="167" t="s">
        <v>73</v>
      </c>
      <c r="O42" s="125" t="s">
        <v>87</v>
      </c>
      <c r="P42" s="126" t="s">
        <v>97</v>
      </c>
      <c r="Q42" s="127" t="s">
        <v>98</v>
      </c>
      <c r="R42" s="128" t="s">
        <v>99</v>
      </c>
      <c r="S42" s="128" t="s">
        <v>100</v>
      </c>
      <c r="T42" s="128" t="s">
        <v>101</v>
      </c>
      <c r="U42" s="157" t="s">
        <v>102</v>
      </c>
      <c r="V42" s="187" t="s">
        <v>103</v>
      </c>
    </row>
    <row r="43" spans="1:22" ht="20.25" customHeight="1">
      <c r="A43" s="51" t="s">
        <v>160</v>
      </c>
      <c r="B43" s="345"/>
      <c r="C43" s="346"/>
      <c r="D43" s="347"/>
      <c r="E43" s="120"/>
      <c r="F43" s="131" t="str">
        <f>IF(E43="","",IF(E43&gt;G43,"〇",IF(E43&lt;G43,"●","△")))</f>
        <v/>
      </c>
      <c r="G43" s="120"/>
      <c r="H43" s="179"/>
      <c r="I43" s="131" t="str">
        <f>IF(H43="","",IF(H43&gt;J43,"〇",IF(H43&lt;J43,"●","△")))</f>
        <v/>
      </c>
      <c r="J43" s="180"/>
      <c r="K43" s="362"/>
      <c r="L43" s="363"/>
      <c r="M43" s="364"/>
      <c r="N43" s="163"/>
      <c r="O43" s="132" t="str">
        <f>IF(N43="","",P43*3+Q43*1)</f>
        <v/>
      </c>
      <c r="P43" s="133" t="str">
        <f t="shared" ref="P43:P46" si="15">IF(N43="","",COUNTIF(B43:M43,"〇"))</f>
        <v/>
      </c>
      <c r="Q43" s="133" t="str">
        <f t="shared" ref="Q43:Q46" si="16">IF(N43="","",COUNTIF(B43:M43,"△"))</f>
        <v/>
      </c>
      <c r="R43" s="133" t="str">
        <f t="shared" ref="R43:R46" si="17">IF(N43="","",COUNTIF(B43:M43,"●"))</f>
        <v/>
      </c>
      <c r="S43" s="133" t="str">
        <f>IF(N43="","",SUM(E43,H43,K43))</f>
        <v/>
      </c>
      <c r="T43" s="133" t="str">
        <f>IF(N43="","",SUM(G43,J43,M43))</f>
        <v/>
      </c>
      <c r="U43" s="158" t="str">
        <f>IF(N43="","",S43-T43)</f>
        <v/>
      </c>
      <c r="V43" s="188"/>
    </row>
    <row r="44" spans="1:22" ht="20.25" customHeight="1">
      <c r="A44" s="51" t="s">
        <v>161</v>
      </c>
      <c r="B44" s="171"/>
      <c r="C44" s="135" t="str">
        <f>IF(B44="","",IF(B44&gt;D44,"〇",IF(B44&lt;D44,"●","△")))</f>
        <v/>
      </c>
      <c r="D44" s="174"/>
      <c r="E44" s="348"/>
      <c r="F44" s="349"/>
      <c r="G44" s="350"/>
      <c r="H44" s="177"/>
      <c r="I44" s="135" t="str">
        <f>IF(H44="","",IF(H44&gt;J44,"〇",IF(H44&lt;J44,"●","△")))</f>
        <v/>
      </c>
      <c r="J44" s="174"/>
      <c r="K44" s="362"/>
      <c r="L44" s="363"/>
      <c r="M44" s="364"/>
      <c r="N44" s="163"/>
      <c r="O44" s="132" t="str">
        <f>IF(N44="","",P44*3+Q44*1)</f>
        <v/>
      </c>
      <c r="P44" s="133" t="str">
        <f t="shared" si="15"/>
        <v/>
      </c>
      <c r="Q44" s="133" t="str">
        <f t="shared" si="16"/>
        <v/>
      </c>
      <c r="R44" s="133" t="str">
        <f t="shared" si="17"/>
        <v/>
      </c>
      <c r="S44" s="133" t="str">
        <f>IF(N44="","",SUM(B44,H44,K44))</f>
        <v/>
      </c>
      <c r="T44" s="133" t="str">
        <f>IF(N44="","",SUM(D44,J44,M44))</f>
        <v/>
      </c>
      <c r="U44" s="158" t="str">
        <f>IF(N44="","",S44-T44)</f>
        <v/>
      </c>
      <c r="V44" s="188"/>
    </row>
    <row r="45" spans="1:22" ht="20.25" customHeight="1">
      <c r="A45" s="51" t="s">
        <v>162</v>
      </c>
      <c r="B45" s="172"/>
      <c r="C45" s="136" t="str">
        <f>IF(B45="","",IF(B45&gt;D45,"〇",IF(B45&lt;D45,"●","△")))</f>
        <v/>
      </c>
      <c r="D45" s="175"/>
      <c r="E45" s="122"/>
      <c r="F45" s="136" t="str">
        <f>IF(E45="","",IF(E45&gt;G45,"〇",IF(E45&lt;G45,"●","△")))</f>
        <v/>
      </c>
      <c r="G45" s="122"/>
      <c r="H45" s="348"/>
      <c r="I45" s="349"/>
      <c r="J45" s="350"/>
      <c r="K45" s="365"/>
      <c r="L45" s="366"/>
      <c r="M45" s="367"/>
      <c r="N45" s="163"/>
      <c r="O45" s="132" t="str">
        <f>IF(N45="","",P45*3+Q45*1)</f>
        <v/>
      </c>
      <c r="P45" s="133" t="str">
        <f t="shared" si="15"/>
        <v/>
      </c>
      <c r="Q45" s="133" t="str">
        <f t="shared" si="16"/>
        <v/>
      </c>
      <c r="R45" s="133" t="str">
        <f t="shared" si="17"/>
        <v/>
      </c>
      <c r="S45" s="133" t="str">
        <f>IF(N45="","",SUM(E45,B45,K45))</f>
        <v/>
      </c>
      <c r="T45" s="133" t="str">
        <f>IF(N45="","",SUM(G45,D45,M45))</f>
        <v/>
      </c>
      <c r="U45" s="158" t="str">
        <f>IF(N45="","",S45-T45)</f>
        <v/>
      </c>
      <c r="V45" s="188"/>
    </row>
    <row r="46" spans="1:22" ht="20.25" hidden="1" customHeight="1" thickBot="1">
      <c r="A46" s="48"/>
      <c r="B46" s="173"/>
      <c r="C46" s="137" t="str">
        <f>IF(B46="","",IF(B46&gt;D46,"〇",IF(B46&lt;D46,"●","△")))</f>
        <v/>
      </c>
      <c r="D46" s="176"/>
      <c r="E46" s="123"/>
      <c r="F46" s="137" t="str">
        <f>IF(E46="","",IF(E46&gt;G46,"〇",IF(E46&lt;G46,"●","△")))</f>
        <v/>
      </c>
      <c r="G46" s="123"/>
      <c r="H46" s="178"/>
      <c r="I46" s="137" t="str">
        <f>IF(H46="","",IF(H46&gt;J46,"〇",IF(H46&lt;J46,"●","△")))</f>
        <v/>
      </c>
      <c r="J46" s="176"/>
      <c r="K46" s="351"/>
      <c r="L46" s="352"/>
      <c r="M46" s="353"/>
      <c r="N46" s="164"/>
      <c r="O46" s="139" t="str">
        <f>IF(N46="","",P46*3+Q46*1)</f>
        <v/>
      </c>
      <c r="P46" s="140" t="str">
        <f t="shared" si="15"/>
        <v/>
      </c>
      <c r="Q46" s="140" t="str">
        <f t="shared" si="16"/>
        <v/>
      </c>
      <c r="R46" s="140" t="str">
        <f t="shared" si="17"/>
        <v/>
      </c>
      <c r="S46" s="140" t="str">
        <f>IF(N46="","",SUM(E46,H46,B46))</f>
        <v/>
      </c>
      <c r="T46" s="140" t="str">
        <f>IF(N46="","",SUM(G46,J46,D46))</f>
        <v/>
      </c>
      <c r="U46" s="159" t="str">
        <f>IF(N46="","",S46-T46)</f>
        <v/>
      </c>
      <c r="V46" s="185"/>
    </row>
    <row r="47" spans="1:22" ht="25.5" customHeight="1">
      <c r="A47" s="54"/>
      <c r="B47" s="161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69"/>
      <c r="O47" s="154"/>
      <c r="P47" s="154"/>
      <c r="Q47" s="154"/>
      <c r="R47" s="154"/>
      <c r="S47" s="154"/>
      <c r="T47" s="154"/>
      <c r="U47" s="154"/>
      <c r="V47" s="189"/>
    </row>
    <row r="48" spans="1:22" ht="21.75" customHeight="1" thickBot="1">
      <c r="A48" s="45" t="s">
        <v>104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70"/>
      <c r="O48" s="155"/>
      <c r="P48" s="155"/>
      <c r="Q48" s="155"/>
      <c r="R48" s="155"/>
      <c r="S48" s="155"/>
      <c r="T48" s="155"/>
      <c r="U48" s="155"/>
      <c r="V48" s="170"/>
    </row>
    <row r="49" spans="1:45" ht="20.25" customHeight="1" thickBot="1">
      <c r="A49" s="55" t="s">
        <v>105</v>
      </c>
      <c r="B49" s="354" t="str">
        <f>A50</f>
        <v>大妻嵐山</v>
      </c>
      <c r="C49" s="355"/>
      <c r="D49" s="356"/>
      <c r="E49" s="357" t="str">
        <f>A51</f>
        <v>浦和明の星</v>
      </c>
      <c r="F49" s="355"/>
      <c r="G49" s="356"/>
      <c r="H49" s="357" t="str">
        <f>A52</f>
        <v>大宮開成</v>
      </c>
      <c r="I49" s="355"/>
      <c r="J49" s="356"/>
      <c r="K49" s="357" t="str">
        <f>A53</f>
        <v>本庄</v>
      </c>
      <c r="L49" s="355"/>
      <c r="M49" s="358"/>
      <c r="N49" s="167" t="s">
        <v>73</v>
      </c>
      <c r="O49" s="125" t="s">
        <v>106</v>
      </c>
      <c r="P49" s="126" t="s">
        <v>107</v>
      </c>
      <c r="Q49" s="127" t="s">
        <v>108</v>
      </c>
      <c r="R49" s="128" t="s">
        <v>109</v>
      </c>
      <c r="S49" s="128" t="s">
        <v>110</v>
      </c>
      <c r="T49" s="128" t="s">
        <v>111</v>
      </c>
      <c r="U49" s="157" t="s">
        <v>102</v>
      </c>
      <c r="V49" s="187" t="s">
        <v>112</v>
      </c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5" ht="20.25" customHeight="1">
      <c r="A50" s="51" t="s">
        <v>163</v>
      </c>
      <c r="B50" s="345"/>
      <c r="C50" s="346"/>
      <c r="D50" s="347"/>
      <c r="E50" s="120"/>
      <c r="F50" s="131" t="str">
        <f>IF(E50="","",IF(E50&gt;G50,"〇",IF(E50&lt;G50,"●","△")))</f>
        <v/>
      </c>
      <c r="G50" s="120"/>
      <c r="H50" s="179"/>
      <c r="I50" s="131" t="str">
        <f>IF(H50="","",IF(H50&gt;J50,"〇",IF(H50&lt;J50,"●","△")))</f>
        <v/>
      </c>
      <c r="J50" s="180"/>
      <c r="K50" s="120"/>
      <c r="L50" s="131" t="str">
        <f>IF(K50="","",IF(K50&gt;M50,"〇",IF(K50&lt;M50,"●","△")))</f>
        <v/>
      </c>
      <c r="M50" s="181"/>
      <c r="N50" s="163"/>
      <c r="O50" s="132" t="str">
        <f>IF(N50="","",P50*3+Q50*1)</f>
        <v/>
      </c>
      <c r="P50" s="133" t="str">
        <f>IF(N50="","",COUNTIF(B50:M50,"〇"))</f>
        <v/>
      </c>
      <c r="Q50" s="133" t="str">
        <f t="shared" ref="Q50:Q53" si="18">IF(N50="","",COUNTIF(B50:M50,"△"))</f>
        <v/>
      </c>
      <c r="R50" s="133" t="str">
        <f t="shared" ref="R50:R53" si="19">IF(N50="","",COUNTIF(B50:M50,"●"))</f>
        <v/>
      </c>
      <c r="S50" s="133" t="str">
        <f>IF(N50="","",SUM(E50,H50,K50))</f>
        <v/>
      </c>
      <c r="T50" s="133" t="str">
        <f>IF(N50="","",SUM(G50,J50,M50))</f>
        <v/>
      </c>
      <c r="U50" s="158" t="str">
        <f>IF(N50="","",S50-T50)</f>
        <v/>
      </c>
      <c r="V50" s="188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1:45" ht="20.25" customHeight="1">
      <c r="A51" s="51" t="s">
        <v>164</v>
      </c>
      <c r="B51" s="171"/>
      <c r="C51" s="135" t="str">
        <f>IF(B51="","",IF(B51&gt;D51,"〇",IF(B51&lt;D51,"●","△")))</f>
        <v/>
      </c>
      <c r="D51" s="174"/>
      <c r="E51" s="348"/>
      <c r="F51" s="349"/>
      <c r="G51" s="350"/>
      <c r="H51" s="177"/>
      <c r="I51" s="135" t="str">
        <f>IF(H51="","",IF(H51&gt;J51,"〇",IF(H51&lt;J51,"●","△")))</f>
        <v/>
      </c>
      <c r="J51" s="174"/>
      <c r="K51" s="121"/>
      <c r="L51" s="135" t="str">
        <f>IF(K51="","",IF(K51&gt;M51,"〇",IF(K51&lt;M51,"●","△")))</f>
        <v/>
      </c>
      <c r="M51" s="182"/>
      <c r="N51" s="163"/>
      <c r="O51" s="132" t="str">
        <f>IF(N51="","",P51*3+Q51*1)</f>
        <v/>
      </c>
      <c r="P51" s="133" t="str">
        <f t="shared" ref="P51:P53" si="20">IF(N51="","",COUNTIF(B51:M51,"〇"))</f>
        <v/>
      </c>
      <c r="Q51" s="133" t="str">
        <f t="shared" si="18"/>
        <v/>
      </c>
      <c r="R51" s="133" t="str">
        <f t="shared" si="19"/>
        <v/>
      </c>
      <c r="S51" s="133" t="str">
        <f>IF(N51="","",SUM(B51,H51,K51))</f>
        <v/>
      </c>
      <c r="T51" s="133" t="str">
        <f>IF(N51="","",SUM(D51,J51,M51))</f>
        <v/>
      </c>
      <c r="U51" s="158" t="str">
        <f>IF(N51="","",S51-T51)</f>
        <v/>
      </c>
      <c r="V51" s="188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5" ht="20.25" customHeight="1">
      <c r="A52" s="51" t="s">
        <v>165</v>
      </c>
      <c r="B52" s="172"/>
      <c r="C52" s="136" t="str">
        <f>IF(B52="","",IF(B52&gt;D52,"〇",IF(B52&lt;D52,"●","△")))</f>
        <v/>
      </c>
      <c r="D52" s="175"/>
      <c r="E52" s="122"/>
      <c r="F52" s="136" t="str">
        <f>IF(E52="","",IF(E52&gt;G52,"〇",IF(E52&lt;G52,"●","△")))</f>
        <v/>
      </c>
      <c r="G52" s="122"/>
      <c r="H52" s="348"/>
      <c r="I52" s="349"/>
      <c r="J52" s="350"/>
      <c r="K52" s="122"/>
      <c r="L52" s="136" t="str">
        <f>IF(K52="","",IF(K52&gt;M52,"〇",IF(K52&lt;M52,"●","△")))</f>
        <v/>
      </c>
      <c r="M52" s="183"/>
      <c r="N52" s="163"/>
      <c r="O52" s="132" t="str">
        <f>IF(N52="","",P52*3+Q52*1)</f>
        <v/>
      </c>
      <c r="P52" s="133" t="str">
        <f t="shared" si="20"/>
        <v/>
      </c>
      <c r="Q52" s="133" t="str">
        <f t="shared" si="18"/>
        <v/>
      </c>
      <c r="R52" s="133" t="str">
        <f t="shared" si="19"/>
        <v/>
      </c>
      <c r="S52" s="133" t="str">
        <f>IF(N52="","",SUM(E52,B52,K52))</f>
        <v/>
      </c>
      <c r="T52" s="133" t="str">
        <f>IF(N52="","",SUM(G52,D52,M52))</f>
        <v/>
      </c>
      <c r="U52" s="158" t="str">
        <f>IF(N52="","",S52-T52)</f>
        <v/>
      </c>
      <c r="V52" s="188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8" t="s">
        <v>166</v>
      </c>
      <c r="B53" s="173"/>
      <c r="C53" s="137" t="str">
        <f>IF(B53="","",IF(B53&gt;D53,"〇",IF(B53&lt;D53,"●","△")))</f>
        <v/>
      </c>
      <c r="D53" s="176"/>
      <c r="E53" s="123"/>
      <c r="F53" s="137" t="str">
        <f>IF(E53="","",IF(E53&gt;G53,"〇",IF(E53&lt;G53,"●","△")))</f>
        <v/>
      </c>
      <c r="G53" s="123"/>
      <c r="H53" s="178"/>
      <c r="I53" s="137" t="str">
        <f>IF(H53="","",IF(H53&gt;J53,"〇",IF(H53&lt;J53,"●","△")))</f>
        <v/>
      </c>
      <c r="J53" s="176"/>
      <c r="K53" s="351"/>
      <c r="L53" s="352"/>
      <c r="M53" s="353"/>
      <c r="N53" s="164"/>
      <c r="O53" s="139" t="str">
        <f>IF(N53="","",P53*3+Q53*1)</f>
        <v/>
      </c>
      <c r="P53" s="140" t="str">
        <f t="shared" si="20"/>
        <v/>
      </c>
      <c r="Q53" s="140" t="str">
        <f t="shared" si="18"/>
        <v/>
      </c>
      <c r="R53" s="140" t="str">
        <f t="shared" si="19"/>
        <v/>
      </c>
      <c r="S53" s="140" t="str">
        <f>IF(N53="","",SUM(E53,H53,B53))</f>
        <v/>
      </c>
      <c r="T53" s="140" t="str">
        <f>IF(N53="","",SUM(G53,J53,D53))</f>
        <v/>
      </c>
      <c r="U53" s="159" t="str">
        <f>IF(N53="","",S53-T53)</f>
        <v/>
      </c>
      <c r="V53" s="18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54"/>
      <c r="B54" s="148"/>
      <c r="C54" s="148"/>
      <c r="D54" s="148"/>
      <c r="E54" s="148"/>
      <c r="F54" s="148"/>
      <c r="G54" s="148"/>
      <c r="H54" s="148"/>
      <c r="I54" s="148"/>
      <c r="J54" s="148"/>
      <c r="K54" s="154"/>
      <c r="L54" s="154"/>
      <c r="M54" s="154"/>
      <c r="N54" s="169"/>
      <c r="O54" s="154"/>
      <c r="P54" s="154"/>
      <c r="Q54" s="154"/>
      <c r="R54" s="154"/>
      <c r="S54" s="154"/>
      <c r="T54" s="154"/>
      <c r="U54" s="154"/>
      <c r="V54" s="189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45" t="s">
        <v>113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62"/>
      <c r="L55" s="162"/>
      <c r="M55" s="162"/>
      <c r="N55" s="170"/>
      <c r="O55" s="155"/>
      <c r="P55" s="155"/>
      <c r="Q55" s="155"/>
      <c r="R55" s="155"/>
      <c r="S55" s="155"/>
      <c r="T55" s="155"/>
      <c r="U55" s="155"/>
      <c r="V55" s="170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24"/>
    </row>
    <row r="56" spans="1:45" ht="20.25" customHeight="1" thickBot="1">
      <c r="A56" s="46" t="s">
        <v>114</v>
      </c>
      <c r="B56" s="354" t="str">
        <f>A57</f>
        <v>自由の森</v>
      </c>
      <c r="C56" s="355"/>
      <c r="D56" s="356"/>
      <c r="E56" s="357" t="str">
        <f>A58</f>
        <v>浦和一女</v>
      </c>
      <c r="F56" s="355"/>
      <c r="G56" s="356"/>
      <c r="H56" s="357" t="str">
        <f>A59</f>
        <v>市立浦和</v>
      </c>
      <c r="I56" s="355"/>
      <c r="J56" s="356"/>
      <c r="K56" s="357" t="str">
        <f>A60</f>
        <v>狭山ヶ丘</v>
      </c>
      <c r="L56" s="355"/>
      <c r="M56" s="358"/>
      <c r="N56" s="167" t="s">
        <v>73</v>
      </c>
      <c r="O56" s="125" t="s">
        <v>115</v>
      </c>
      <c r="P56" s="126" t="s">
        <v>97</v>
      </c>
      <c r="Q56" s="127" t="s">
        <v>116</v>
      </c>
      <c r="R56" s="128" t="s">
        <v>117</v>
      </c>
      <c r="S56" s="128" t="s">
        <v>118</v>
      </c>
      <c r="T56" s="128" t="s">
        <v>119</v>
      </c>
      <c r="U56" s="157" t="s">
        <v>120</v>
      </c>
      <c r="V56" s="187" t="s">
        <v>121</v>
      </c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32"/>
    </row>
    <row r="57" spans="1:45" ht="20.25" customHeight="1">
      <c r="A57" s="51" t="s">
        <v>167</v>
      </c>
      <c r="B57" s="345"/>
      <c r="C57" s="346"/>
      <c r="D57" s="347"/>
      <c r="E57" s="120"/>
      <c r="F57" s="131" t="str">
        <f>IF(E57="","",IF(E57&gt;G57,"〇",IF(E57&lt;G57,"●","△")))</f>
        <v/>
      </c>
      <c r="G57" s="120"/>
      <c r="H57" s="179"/>
      <c r="I57" s="131" t="str">
        <f>IF(H57="","",IF(H57&gt;J57,"〇",IF(H57&lt;J57,"●","△")))</f>
        <v/>
      </c>
      <c r="J57" s="180"/>
      <c r="K57" s="120"/>
      <c r="L57" s="131" t="str">
        <f>IF(K57="","",IF(K57&gt;M57,"〇",IF(K57&lt;M57,"●","△")))</f>
        <v/>
      </c>
      <c r="M57" s="181"/>
      <c r="N57" s="163"/>
      <c r="O57" s="132" t="str">
        <f>IF(N57="","",P57*3+Q57*1)</f>
        <v/>
      </c>
      <c r="P57" s="133" t="str">
        <f t="shared" ref="P57:P60" si="21">IF(N57="","",COUNTIF(B57:M57,"〇"))</f>
        <v/>
      </c>
      <c r="Q57" s="133" t="str">
        <f t="shared" ref="Q57:Q60" si="22">IF(N57="","",COUNTIF(B57:M57,"△"))</f>
        <v/>
      </c>
      <c r="R57" s="133" t="str">
        <f t="shared" ref="R57:R60" si="23">IF(N57="","",COUNTIF(B57:M57,"●"))</f>
        <v/>
      </c>
      <c r="S57" s="133" t="str">
        <f>IF(N57="","",SUM(E57,H57,K57))</f>
        <v/>
      </c>
      <c r="T57" s="133" t="str">
        <f>IF(N57="","",SUM(G57,J57,M57))</f>
        <v/>
      </c>
      <c r="U57" s="158" t="str">
        <f>IF(N57="","",S57-T57)</f>
        <v/>
      </c>
      <c r="V57" s="188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32"/>
    </row>
    <row r="58" spans="1:45" ht="20.25" customHeight="1">
      <c r="A58" s="51" t="s">
        <v>168</v>
      </c>
      <c r="B58" s="171"/>
      <c r="C58" s="135" t="str">
        <f>IF(B58="","",IF(B58&gt;D58,"〇",IF(B58&lt;D58,"●","△")))</f>
        <v/>
      </c>
      <c r="D58" s="174"/>
      <c r="E58" s="348"/>
      <c r="F58" s="349"/>
      <c r="G58" s="350"/>
      <c r="H58" s="177"/>
      <c r="I58" s="135" t="str">
        <f>IF(H58="","",IF(H58&gt;J58,"〇",IF(H58&lt;J58,"●","△")))</f>
        <v/>
      </c>
      <c r="J58" s="174"/>
      <c r="K58" s="121"/>
      <c r="L58" s="135" t="str">
        <f>IF(K58="","",IF(K58&gt;M58,"〇",IF(K58&lt;M58,"●","△")))</f>
        <v/>
      </c>
      <c r="M58" s="182"/>
      <c r="N58" s="163"/>
      <c r="O58" s="132" t="str">
        <f>IF(N58="","",P58*3+Q58*1)</f>
        <v/>
      </c>
      <c r="P58" s="133" t="str">
        <f t="shared" si="21"/>
        <v/>
      </c>
      <c r="Q58" s="133" t="str">
        <f t="shared" si="22"/>
        <v/>
      </c>
      <c r="R58" s="133" t="str">
        <f t="shared" si="23"/>
        <v/>
      </c>
      <c r="S58" s="133" t="str">
        <f>IF(N58="","",SUM(B58,H58,K58))</f>
        <v/>
      </c>
      <c r="T58" s="133" t="str">
        <f>IF(N58="","",SUM(D58,J58,M58))</f>
        <v/>
      </c>
      <c r="U58" s="158" t="str">
        <f>IF(N58="","",S58-T58)</f>
        <v/>
      </c>
      <c r="V58" s="188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32"/>
    </row>
    <row r="59" spans="1:45" ht="20.25" customHeight="1">
      <c r="A59" s="51" t="s">
        <v>169</v>
      </c>
      <c r="B59" s="172"/>
      <c r="C59" s="136" t="str">
        <f>IF(B59="","",IF(B59&gt;D59,"〇",IF(B59&lt;D59,"●","△")))</f>
        <v/>
      </c>
      <c r="D59" s="175"/>
      <c r="E59" s="122"/>
      <c r="F59" s="136" t="str">
        <f>IF(E59="","",IF(E59&gt;G59,"〇",IF(E59&lt;G59,"●","△")))</f>
        <v/>
      </c>
      <c r="G59" s="122"/>
      <c r="H59" s="348"/>
      <c r="I59" s="349"/>
      <c r="J59" s="350"/>
      <c r="K59" s="122"/>
      <c r="L59" s="136" t="str">
        <f>IF(K59="","",IF(K59&gt;M59,"〇",IF(K59&lt;M59,"●","△")))</f>
        <v/>
      </c>
      <c r="M59" s="183"/>
      <c r="N59" s="163"/>
      <c r="O59" s="132" t="str">
        <f>IF(N59="","",P59*3+Q59*1)</f>
        <v/>
      </c>
      <c r="P59" s="133" t="str">
        <f t="shared" si="21"/>
        <v/>
      </c>
      <c r="Q59" s="133" t="str">
        <f t="shared" si="22"/>
        <v/>
      </c>
      <c r="R59" s="133" t="str">
        <f t="shared" si="23"/>
        <v/>
      </c>
      <c r="S59" s="133" t="str">
        <f>IF(N59="","",SUM(E59,B59,K59))</f>
        <v/>
      </c>
      <c r="T59" s="133" t="str">
        <f>IF(N59="","",SUM(G59,D59,M59))</f>
        <v/>
      </c>
      <c r="U59" s="158" t="str">
        <f>IF(N59="","",S59-T59)</f>
        <v/>
      </c>
      <c r="V59" s="188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32"/>
    </row>
    <row r="60" spans="1:45" ht="20.25" customHeight="1" thickBot="1">
      <c r="A60" s="48" t="s">
        <v>170</v>
      </c>
      <c r="B60" s="173"/>
      <c r="C60" s="137" t="str">
        <f>IF(B60="","",IF(B60&gt;D60,"〇",IF(B60&lt;D60,"●","△")))</f>
        <v/>
      </c>
      <c r="D60" s="176"/>
      <c r="E60" s="123"/>
      <c r="F60" s="137" t="str">
        <f>IF(E60="","",IF(E60&gt;G60,"〇",IF(E60&lt;G60,"●","△")))</f>
        <v/>
      </c>
      <c r="G60" s="123"/>
      <c r="H60" s="178"/>
      <c r="I60" s="137" t="str">
        <f>IF(H60="","",IF(H60&gt;J60,"〇",IF(H60&lt;J60,"●","△")))</f>
        <v/>
      </c>
      <c r="J60" s="176"/>
      <c r="K60" s="351"/>
      <c r="L60" s="352"/>
      <c r="M60" s="353"/>
      <c r="N60" s="164"/>
      <c r="O60" s="139" t="str">
        <f>IF(N60="","",P60*3+Q60*1)</f>
        <v/>
      </c>
      <c r="P60" s="140" t="str">
        <f t="shared" si="21"/>
        <v/>
      </c>
      <c r="Q60" s="140" t="str">
        <f t="shared" si="22"/>
        <v/>
      </c>
      <c r="R60" s="140" t="str">
        <f t="shared" si="23"/>
        <v/>
      </c>
      <c r="S60" s="140" t="str">
        <f>IF(N60="","",SUM(E60,H60,B60))</f>
        <v/>
      </c>
      <c r="T60" s="140" t="str">
        <f>IF(N60="","",SUM(G60,J60,D60))</f>
        <v/>
      </c>
      <c r="U60" s="159" t="str">
        <f>IF(N60="","",S60-T60)</f>
        <v/>
      </c>
      <c r="V60" s="185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5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66"/>
      <c r="O61" s="148"/>
      <c r="P61" s="148"/>
      <c r="Q61" s="148"/>
      <c r="R61" s="148"/>
      <c r="S61" s="148"/>
      <c r="T61" s="148"/>
      <c r="U61" s="148"/>
      <c r="V61" s="166"/>
    </row>
    <row r="62" spans="1:45" ht="20.25" hidden="1" customHeight="1" thickBot="1">
      <c r="A62" s="45" t="s">
        <v>122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62"/>
      <c r="L62" s="162"/>
      <c r="M62" s="162"/>
      <c r="N62" s="170"/>
      <c r="O62" s="155"/>
      <c r="P62" s="155"/>
      <c r="Q62" s="155"/>
      <c r="R62" s="155"/>
      <c r="S62" s="155"/>
      <c r="T62" s="155"/>
      <c r="U62" s="155"/>
      <c r="V62" s="170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24"/>
    </row>
    <row r="63" spans="1:45" ht="20.25" hidden="1" customHeight="1" thickBot="1">
      <c r="A63" s="46" t="s">
        <v>123</v>
      </c>
      <c r="B63" s="354" t="str">
        <f>A64</f>
        <v>昌平</v>
      </c>
      <c r="C63" s="355"/>
      <c r="D63" s="356"/>
      <c r="E63" s="357" t="str">
        <f>A65</f>
        <v>浦和実業</v>
      </c>
      <c r="F63" s="355"/>
      <c r="G63" s="356"/>
      <c r="H63" s="357" t="str">
        <f>A66</f>
        <v>淑徳与野</v>
      </c>
      <c r="I63" s="355"/>
      <c r="J63" s="356"/>
      <c r="K63" s="357" t="str">
        <f>A67</f>
        <v>浦和一女</v>
      </c>
      <c r="L63" s="355"/>
      <c r="M63" s="358"/>
      <c r="N63" s="167" t="s">
        <v>73</v>
      </c>
      <c r="O63" s="125" t="s">
        <v>124</v>
      </c>
      <c r="P63" s="126" t="s">
        <v>125</v>
      </c>
      <c r="Q63" s="127" t="s">
        <v>126</v>
      </c>
      <c r="R63" s="128" t="s">
        <v>127</v>
      </c>
      <c r="S63" s="128" t="s">
        <v>128</v>
      </c>
      <c r="T63" s="128" t="s">
        <v>101</v>
      </c>
      <c r="U63" s="157" t="s">
        <v>129</v>
      </c>
      <c r="V63" s="187" t="s">
        <v>130</v>
      </c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32"/>
    </row>
    <row r="64" spans="1:45" ht="20.25" hidden="1" customHeight="1">
      <c r="A64" s="51" t="s">
        <v>131</v>
      </c>
      <c r="B64" s="345"/>
      <c r="C64" s="346"/>
      <c r="D64" s="347"/>
      <c r="E64" s="120"/>
      <c r="F64" s="131" t="str">
        <f>IF(E64="","",IF(E64&gt;G64,"〇",IF(E64&lt;G64,"●","△")))</f>
        <v/>
      </c>
      <c r="G64" s="120"/>
      <c r="H64" s="179"/>
      <c r="I64" s="131" t="str">
        <f>IF(H64="","",IF(H64&gt;J64,"〇",IF(H64&lt;J64,"●","△")))</f>
        <v/>
      </c>
      <c r="J64" s="180"/>
      <c r="K64" s="120"/>
      <c r="L64" s="131" t="str">
        <f>IF(K64="","",IF(K64&gt;M64,"〇",IF(K64&lt;M64,"●","△")))</f>
        <v/>
      </c>
      <c r="M64" s="181"/>
      <c r="N64" s="163"/>
      <c r="O64" s="132" t="str">
        <f>IF(N64="","",P64*3+Q64*1)</f>
        <v/>
      </c>
      <c r="P64" s="133" t="str">
        <f t="shared" ref="P64:P67" si="24">IF(N64="","",COUNTIF(B64:M64,"〇"))</f>
        <v/>
      </c>
      <c r="Q64" s="133" t="str">
        <f t="shared" ref="Q64:Q67" si="25">IF(N64="","",COUNTIF(B64:M64,"△"))</f>
        <v/>
      </c>
      <c r="R64" s="133" t="str">
        <f t="shared" ref="R64:R67" si="26">IF(N64="","",COUNTIF(B64:M64,"●"))</f>
        <v/>
      </c>
      <c r="S64" s="133" t="str">
        <f>IF(N64="","",SUM(E64,H64,K64))</f>
        <v/>
      </c>
      <c r="T64" s="133" t="str">
        <f>IF(N64="","",SUM(G64,J64,M64))</f>
        <v/>
      </c>
      <c r="U64" s="158" t="str">
        <f>IF(N64="","",S64-T64)</f>
        <v/>
      </c>
      <c r="V64" s="188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32"/>
    </row>
    <row r="65" spans="1:45" ht="20.25" hidden="1" customHeight="1">
      <c r="A65" s="51" t="s">
        <v>132</v>
      </c>
      <c r="B65" s="171"/>
      <c r="C65" s="135" t="str">
        <f>IF(B65="","",IF(B65&gt;D65,"〇",IF(B65&lt;D65,"●","△")))</f>
        <v/>
      </c>
      <c r="D65" s="174"/>
      <c r="E65" s="348"/>
      <c r="F65" s="349"/>
      <c r="G65" s="350"/>
      <c r="H65" s="177"/>
      <c r="I65" s="135" t="str">
        <f>IF(H65="","",IF(H65&gt;J65,"〇",IF(H65&lt;J65,"●","△")))</f>
        <v/>
      </c>
      <c r="J65" s="174"/>
      <c r="K65" s="121"/>
      <c r="L65" s="135" t="str">
        <f>IF(K65="","",IF(K65&gt;M65,"〇",IF(K65&lt;M65,"●","△")))</f>
        <v/>
      </c>
      <c r="M65" s="182"/>
      <c r="N65" s="163"/>
      <c r="O65" s="132" t="str">
        <f>IF(N65="","",P65*3+Q65*1)</f>
        <v/>
      </c>
      <c r="P65" s="133" t="str">
        <f t="shared" si="24"/>
        <v/>
      </c>
      <c r="Q65" s="133" t="str">
        <f t="shared" si="25"/>
        <v/>
      </c>
      <c r="R65" s="133" t="str">
        <f t="shared" si="26"/>
        <v/>
      </c>
      <c r="S65" s="133" t="str">
        <f>IF(N65="","",SUM(B65,H65,K65))</f>
        <v/>
      </c>
      <c r="T65" s="133" t="str">
        <f>IF(N65="","",SUM(D65,J65,M65))</f>
        <v/>
      </c>
      <c r="U65" s="158" t="str">
        <f>IF(N65="","",S65-T65)</f>
        <v/>
      </c>
      <c r="V65" s="18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32"/>
    </row>
    <row r="66" spans="1:45" ht="20.25" hidden="1" customHeight="1">
      <c r="A66" s="51" t="s">
        <v>133</v>
      </c>
      <c r="B66" s="172"/>
      <c r="C66" s="136" t="str">
        <f>IF(B66="","",IF(B66&gt;D66,"〇",IF(B66&lt;D66,"●","△")))</f>
        <v/>
      </c>
      <c r="D66" s="175"/>
      <c r="E66" s="122"/>
      <c r="F66" s="136" t="str">
        <f>IF(E66="","",IF(E66&gt;G66,"〇",IF(E66&lt;G66,"●","△")))</f>
        <v/>
      </c>
      <c r="G66" s="122"/>
      <c r="H66" s="348"/>
      <c r="I66" s="349"/>
      <c r="J66" s="350"/>
      <c r="K66" s="122"/>
      <c r="L66" s="136" t="str">
        <f>IF(K66="","",IF(K66&gt;M66,"〇",IF(K66&lt;M66,"●","△")))</f>
        <v/>
      </c>
      <c r="M66" s="183"/>
      <c r="N66" s="163"/>
      <c r="O66" s="132" t="str">
        <f>IF(N66="","",P66*3+Q66*1)</f>
        <v/>
      </c>
      <c r="P66" s="133" t="str">
        <f t="shared" si="24"/>
        <v/>
      </c>
      <c r="Q66" s="133" t="str">
        <f t="shared" si="25"/>
        <v/>
      </c>
      <c r="R66" s="133" t="str">
        <f t="shared" si="26"/>
        <v/>
      </c>
      <c r="S66" s="133" t="str">
        <f>IF(N66="","",SUM(E66,B66,K66))</f>
        <v/>
      </c>
      <c r="T66" s="133" t="str">
        <f>IF(N66="","",SUM(G66,D66,M66))</f>
        <v/>
      </c>
      <c r="U66" s="158" t="str">
        <f>IF(N66="","",S66-T66)</f>
        <v/>
      </c>
      <c r="V66" s="188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32"/>
    </row>
    <row r="67" spans="1:45" ht="20.25" hidden="1" customHeight="1" thickBot="1">
      <c r="A67" s="48" t="s">
        <v>134</v>
      </c>
      <c r="B67" s="173"/>
      <c r="C67" s="137" t="str">
        <f>IF(B67="","",IF(B67&gt;D67,"〇",IF(B67&lt;D67,"●","△")))</f>
        <v/>
      </c>
      <c r="D67" s="176"/>
      <c r="E67" s="123"/>
      <c r="F67" s="137" t="str">
        <f>IF(E67="","",IF(E67&gt;G67,"〇",IF(E67&lt;G67,"●","△")))</f>
        <v/>
      </c>
      <c r="G67" s="123"/>
      <c r="H67" s="178"/>
      <c r="I67" s="137" t="str">
        <f>IF(H67="","",IF(H67&gt;J67,"〇",IF(H67&lt;J67,"●","△")))</f>
        <v/>
      </c>
      <c r="J67" s="176"/>
      <c r="K67" s="351"/>
      <c r="L67" s="352"/>
      <c r="M67" s="353"/>
      <c r="N67" s="164"/>
      <c r="O67" s="139" t="str">
        <f>IF(N67="","",P67*3+Q67*1)</f>
        <v/>
      </c>
      <c r="P67" s="140" t="str">
        <f t="shared" si="24"/>
        <v/>
      </c>
      <c r="Q67" s="140" t="str">
        <f t="shared" si="25"/>
        <v/>
      </c>
      <c r="R67" s="140" t="str">
        <f t="shared" si="26"/>
        <v/>
      </c>
      <c r="S67" s="140" t="str">
        <f>IF(N67="","",SUM(E67,H67,B67))</f>
        <v/>
      </c>
      <c r="T67" s="140" t="str">
        <f>IF(N67="","",SUM(G67,J67,D67))</f>
        <v/>
      </c>
      <c r="U67" s="159" t="str">
        <f>IF(N67="","",S67-T67)</f>
        <v/>
      </c>
      <c r="V67" s="185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</row>
    <row r="68" spans="1:45" hidden="1"/>
    <row r="69" spans="1:45">
      <c r="N69">
        <f>SUM(N8:N67)/2</f>
        <v>0</v>
      </c>
    </row>
  </sheetData>
  <mergeCells count="73">
    <mergeCell ref="A1:V1"/>
    <mergeCell ref="T5:U5"/>
    <mergeCell ref="B7:D7"/>
    <mergeCell ref="E7:G7"/>
    <mergeCell ref="H7:J7"/>
    <mergeCell ref="K7:M10"/>
    <mergeCell ref="B8:D8"/>
    <mergeCell ref="E9:G9"/>
    <mergeCell ref="H10:J10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K25:M25"/>
    <mergeCell ref="B28:D28"/>
    <mergeCell ref="E28:G28"/>
    <mergeCell ref="H28:J28"/>
    <mergeCell ref="K28:M31"/>
    <mergeCell ref="B29:D29"/>
    <mergeCell ref="E30:G30"/>
    <mergeCell ref="H31:J31"/>
    <mergeCell ref="K32:M32"/>
    <mergeCell ref="B35:D35"/>
    <mergeCell ref="E35:G35"/>
    <mergeCell ref="H35:J35"/>
    <mergeCell ref="K35:M38"/>
    <mergeCell ref="B36:D36"/>
    <mergeCell ref="E37:G37"/>
    <mergeCell ref="H38:J38"/>
    <mergeCell ref="K39:M39"/>
    <mergeCell ref="B42:D42"/>
    <mergeCell ref="E42:G42"/>
    <mergeCell ref="H42:J42"/>
    <mergeCell ref="K42:M45"/>
    <mergeCell ref="B43:D43"/>
    <mergeCell ref="E44:G44"/>
    <mergeCell ref="H45:J45"/>
    <mergeCell ref="K46:M46"/>
    <mergeCell ref="B49:D49"/>
    <mergeCell ref="E49:G49"/>
    <mergeCell ref="H49:J49"/>
    <mergeCell ref="K49:M49"/>
    <mergeCell ref="B50:D50"/>
    <mergeCell ref="E51:G51"/>
    <mergeCell ref="H52:J52"/>
    <mergeCell ref="K53:M53"/>
    <mergeCell ref="B56:D56"/>
    <mergeCell ref="E56:G56"/>
    <mergeCell ref="H56:J56"/>
    <mergeCell ref="K56:M56"/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29</v>
      </c>
      <c r="B1" s="2" t="s">
        <v>30</v>
      </c>
      <c r="C1" s="7" t="s">
        <v>34</v>
      </c>
      <c r="D1" s="7" t="s">
        <v>35</v>
      </c>
    </row>
    <row r="2" spans="1:4">
      <c r="A2" s="2">
        <v>1</v>
      </c>
      <c r="B2" s="2" t="s">
        <v>26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15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17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13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22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31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28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32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27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18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33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60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16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23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19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25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24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14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20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21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47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53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7">
        <v>30</v>
      </c>
      <c r="B31" s="27" t="s">
        <v>54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7">
        <v>31</v>
      </c>
      <c r="B32" s="27" t="s">
        <v>55</v>
      </c>
      <c r="C32" s="28" t="e">
        <f>COUNTIF(対戦表!#REF!,31)</f>
        <v>#REF!</v>
      </c>
      <c r="D32" s="28" t="e">
        <f>COUNTIF(対戦表!#REF!,31)</f>
        <v>#REF!</v>
      </c>
    </row>
    <row r="33" spans="1:4">
      <c r="A33" s="27">
        <v>32</v>
      </c>
      <c r="B33" s="27" t="s">
        <v>57</v>
      </c>
      <c r="C33" s="28" t="e">
        <f>COUNTIF(対戦表!#REF!,32)</f>
        <v>#REF!</v>
      </c>
      <c r="D33" s="28" t="e">
        <f>COUNTIF(対戦表!#REF!,32)</f>
        <v>#REF!</v>
      </c>
    </row>
    <row r="34" spans="1:4">
      <c r="A34" s="27">
        <v>33</v>
      </c>
      <c r="B34" s="27" t="s">
        <v>58</v>
      </c>
      <c r="C34" s="28" t="e">
        <f>COUNTIF(対戦表!#REF!,33)</f>
        <v>#REF!</v>
      </c>
      <c r="D34" s="28" t="e">
        <f>COUNTIF(対戦表!#REF!,33)</f>
        <v>#REF!</v>
      </c>
    </row>
    <row r="35" spans="1:4" ht="14.25" thickBot="1">
      <c r="A35" s="34">
        <v>34</v>
      </c>
      <c r="B35" s="34" t="s">
        <v>59</v>
      </c>
      <c r="C35" s="28" t="e">
        <f>COUNTIF(対戦表!#REF!,34)</f>
        <v>#REF!</v>
      </c>
      <c r="D35" s="28" t="e">
        <f>COUNTIF(対戦表!#REF!,34)</f>
        <v>#REF!</v>
      </c>
    </row>
    <row r="36" spans="1:4" ht="14.25" thickBot="1">
      <c r="A36" s="29" t="s">
        <v>52</v>
      </c>
      <c r="B36" s="30"/>
      <c r="C36" s="30" t="e">
        <f>SUM(C2:C35)</f>
        <v>#REF!</v>
      </c>
      <c r="D36" s="31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6" workbookViewId="0">
      <selection activeCell="K32" sqref="K32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227"/>
    </row>
    <row r="15" spans="1:51">
      <c r="A15" s="27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2"/>
    </row>
    <row r="16" spans="1:51" ht="17.25">
      <c r="A16" s="275"/>
      <c r="B16" s="226"/>
      <c r="C16" s="19"/>
      <c r="D16" s="19"/>
      <c r="E16" s="19"/>
      <c r="F16" s="19"/>
      <c r="G16" s="405" t="s">
        <v>172</v>
      </c>
      <c r="H16" s="40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405" t="s">
        <v>173</v>
      </c>
      <c r="U16" s="40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405" t="s">
        <v>174</v>
      </c>
      <c r="AH16" s="40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405" t="s">
        <v>175</v>
      </c>
      <c r="AT16" s="406"/>
      <c r="AU16" s="19"/>
      <c r="AV16" s="19"/>
      <c r="AW16" s="19"/>
      <c r="AX16" s="19"/>
      <c r="AY16" s="41"/>
    </row>
    <row r="17" spans="1:51">
      <c r="A17" s="40"/>
      <c r="B17" s="19"/>
      <c r="C17" s="19"/>
      <c r="D17" s="19"/>
      <c r="E17" s="39"/>
      <c r="F17" s="39"/>
      <c r="G17" s="39"/>
      <c r="H17" s="269"/>
      <c r="I17" s="39"/>
      <c r="J17" s="39"/>
      <c r="K17" s="19"/>
      <c r="L17" s="19"/>
      <c r="M17" s="19"/>
      <c r="N17" s="19"/>
      <c r="O17" s="19"/>
      <c r="P17" s="19"/>
      <c r="Q17" s="19"/>
      <c r="R17" s="39"/>
      <c r="S17" s="39"/>
      <c r="T17" s="39"/>
      <c r="U17" s="269"/>
      <c r="V17" s="39"/>
      <c r="W17" s="39"/>
      <c r="X17" s="19"/>
      <c r="Y17" s="19"/>
      <c r="Z17" s="19"/>
      <c r="AA17" s="19"/>
      <c r="AB17" s="19"/>
      <c r="AC17" s="19"/>
      <c r="AD17" s="19"/>
      <c r="AE17" s="39"/>
      <c r="AF17" s="39"/>
      <c r="AG17" s="39"/>
      <c r="AH17" s="269"/>
      <c r="AI17" s="39"/>
      <c r="AJ17" s="39"/>
      <c r="AK17" s="19"/>
      <c r="AL17" s="19"/>
      <c r="AM17" s="19"/>
      <c r="AN17" s="19"/>
      <c r="AO17" s="19"/>
      <c r="AP17" s="19"/>
      <c r="AQ17" s="39"/>
      <c r="AR17" s="39"/>
      <c r="AS17" s="39"/>
      <c r="AT17" s="269"/>
      <c r="AU17" s="39"/>
      <c r="AV17" s="39"/>
      <c r="AW17" s="19"/>
      <c r="AX17" s="19"/>
      <c r="AY17" s="41"/>
    </row>
    <row r="18" spans="1:51">
      <c r="A18" s="40"/>
      <c r="B18" s="19"/>
      <c r="C18" s="19"/>
      <c r="D18" s="19"/>
      <c r="E18" s="6"/>
      <c r="F18" s="21"/>
      <c r="G18" s="21"/>
      <c r="H18" s="21"/>
      <c r="I18" s="21"/>
      <c r="J18" s="22"/>
      <c r="K18" s="19"/>
      <c r="L18" s="19"/>
      <c r="M18" s="19"/>
      <c r="N18" s="19"/>
      <c r="O18" s="19"/>
      <c r="P18" s="19"/>
      <c r="Q18" s="19"/>
      <c r="R18" s="6"/>
      <c r="S18" s="21"/>
      <c r="T18" s="21"/>
      <c r="U18" s="21"/>
      <c r="V18" s="21"/>
      <c r="W18" s="22"/>
      <c r="X18" s="19"/>
      <c r="Y18" s="19"/>
      <c r="Z18" s="19"/>
      <c r="AA18" s="19"/>
      <c r="AB18" s="19"/>
      <c r="AC18" s="19"/>
      <c r="AD18" s="19"/>
      <c r="AE18" s="6"/>
      <c r="AF18" s="21"/>
      <c r="AG18" s="21"/>
      <c r="AH18" s="21"/>
      <c r="AI18" s="21"/>
      <c r="AJ18" s="22"/>
      <c r="AK18" s="19"/>
      <c r="AL18" s="19"/>
      <c r="AM18" s="19"/>
      <c r="AN18" s="19"/>
      <c r="AO18" s="19"/>
      <c r="AP18" s="19"/>
      <c r="AQ18" s="6"/>
      <c r="AR18" s="21"/>
      <c r="AS18" s="21"/>
      <c r="AT18" s="21"/>
      <c r="AU18" s="21"/>
      <c r="AV18" s="22"/>
      <c r="AW18" s="19"/>
      <c r="AX18" s="19"/>
      <c r="AY18" s="41"/>
    </row>
    <row r="19" spans="1:51">
      <c r="A19" s="40"/>
      <c r="B19" s="19"/>
      <c r="C19" s="19"/>
      <c r="D19" s="19"/>
      <c r="E19" s="269"/>
      <c r="F19" s="19"/>
      <c r="G19" s="19"/>
      <c r="H19" s="19"/>
      <c r="I19" s="19"/>
      <c r="J19" s="41"/>
      <c r="K19" s="19"/>
      <c r="L19" s="19"/>
      <c r="M19" s="19"/>
      <c r="N19" s="19"/>
      <c r="O19" s="19"/>
      <c r="P19" s="19"/>
      <c r="Q19" s="19"/>
      <c r="R19" s="269"/>
      <c r="S19" s="19"/>
      <c r="T19" s="19"/>
      <c r="U19" s="19"/>
      <c r="V19" s="19"/>
      <c r="W19" s="41"/>
      <c r="X19" s="19"/>
      <c r="Y19" s="19"/>
      <c r="Z19" s="19"/>
      <c r="AA19" s="19"/>
      <c r="AB19" s="19"/>
      <c r="AC19" s="19"/>
      <c r="AD19" s="19"/>
      <c r="AE19" s="269"/>
      <c r="AF19" s="19"/>
      <c r="AG19" s="19"/>
      <c r="AH19" s="19"/>
      <c r="AI19" s="19"/>
      <c r="AJ19" s="41"/>
      <c r="AK19" s="19"/>
      <c r="AL19" s="19"/>
      <c r="AM19" s="19"/>
      <c r="AN19" s="19"/>
      <c r="AO19" s="19"/>
      <c r="AP19" s="19"/>
      <c r="AQ19" s="269"/>
      <c r="AR19" s="19"/>
      <c r="AS19" s="19"/>
      <c r="AT19" s="19"/>
      <c r="AU19" s="19"/>
      <c r="AV19" s="41"/>
      <c r="AW19" s="19"/>
      <c r="AX19" s="19"/>
      <c r="AY19" s="41"/>
    </row>
    <row r="20" spans="1:51">
      <c r="A20" s="40"/>
      <c r="B20" s="19"/>
      <c r="C20" s="6"/>
      <c r="D20" s="21"/>
      <c r="E20" s="272"/>
      <c r="F20" s="40"/>
      <c r="G20" s="19"/>
      <c r="H20" s="19"/>
      <c r="I20" s="41"/>
      <c r="J20" s="273"/>
      <c r="K20" s="21"/>
      <c r="L20" s="22"/>
      <c r="M20" s="19"/>
      <c r="N20" s="19"/>
      <c r="O20" s="19"/>
      <c r="P20" s="6"/>
      <c r="Q20" s="21"/>
      <c r="R20" s="272"/>
      <c r="S20" s="40"/>
      <c r="T20" s="19"/>
      <c r="U20" s="19"/>
      <c r="V20" s="41"/>
      <c r="W20" s="273"/>
      <c r="X20" s="21"/>
      <c r="Y20" s="22"/>
      <c r="Z20" s="19"/>
      <c r="AA20" s="19"/>
      <c r="AB20" s="19"/>
      <c r="AC20" s="6"/>
      <c r="AD20" s="21"/>
      <c r="AE20" s="272"/>
      <c r="AF20" s="40"/>
      <c r="AG20" s="19"/>
      <c r="AH20" s="19"/>
      <c r="AI20" s="41"/>
      <c r="AJ20" s="273"/>
      <c r="AK20" s="21"/>
      <c r="AL20" s="22"/>
      <c r="AM20" s="19"/>
      <c r="AN20" s="19"/>
      <c r="AO20" s="6"/>
      <c r="AP20" s="21"/>
      <c r="AQ20" s="272"/>
      <c r="AR20" s="40"/>
      <c r="AS20" s="19"/>
      <c r="AT20" s="19"/>
      <c r="AU20" s="41"/>
      <c r="AV20" s="273"/>
      <c r="AW20" s="21"/>
      <c r="AX20" s="22"/>
      <c r="AY20" s="41"/>
    </row>
    <row r="21" spans="1:51">
      <c r="A21" s="40"/>
      <c r="B21" s="19"/>
      <c r="C21" s="40"/>
      <c r="D21" s="19"/>
      <c r="E21" s="40"/>
      <c r="F21" s="22"/>
      <c r="G21" s="19"/>
      <c r="H21" s="19"/>
      <c r="I21" s="6"/>
      <c r="J21" s="41"/>
      <c r="K21" s="19"/>
      <c r="L21" s="41"/>
      <c r="M21" s="19"/>
      <c r="N21" s="19"/>
      <c r="O21" s="19"/>
      <c r="P21" s="40"/>
      <c r="Q21" s="19"/>
      <c r="R21" s="40"/>
      <c r="S21" s="22"/>
      <c r="T21" s="19"/>
      <c r="U21" s="19"/>
      <c r="V21" s="6"/>
      <c r="W21" s="41"/>
      <c r="X21" s="19"/>
      <c r="Y21" s="41"/>
      <c r="Z21" s="19"/>
      <c r="AA21" s="19"/>
      <c r="AB21" s="19"/>
      <c r="AC21" s="40"/>
      <c r="AD21" s="19"/>
      <c r="AE21" s="40"/>
      <c r="AF21" s="22"/>
      <c r="AG21" s="19"/>
      <c r="AH21" s="19"/>
      <c r="AI21" s="6"/>
      <c r="AJ21" s="41"/>
      <c r="AK21" s="19"/>
      <c r="AL21" s="41"/>
      <c r="AM21" s="19"/>
      <c r="AN21" s="19"/>
      <c r="AO21" s="40"/>
      <c r="AP21" s="19"/>
      <c r="AQ21" s="40"/>
      <c r="AR21" s="22"/>
      <c r="AS21" s="19"/>
      <c r="AT21" s="19"/>
      <c r="AU21" s="6"/>
      <c r="AV21" s="41"/>
      <c r="AW21" s="19"/>
      <c r="AX21" s="41"/>
      <c r="AY21" s="41"/>
    </row>
    <row r="22" spans="1:51">
      <c r="A22" s="40"/>
      <c r="B22" s="19"/>
      <c r="C22" s="270"/>
      <c r="D22" s="42"/>
      <c r="E22" s="40"/>
      <c r="F22" s="41"/>
      <c r="G22" s="19"/>
      <c r="H22" s="19"/>
      <c r="I22" s="40"/>
      <c r="J22" s="41"/>
      <c r="K22" s="19"/>
      <c r="L22" s="41"/>
      <c r="M22" s="4"/>
      <c r="N22" s="19"/>
      <c r="O22" s="19"/>
      <c r="P22" s="270"/>
      <c r="Q22" s="42"/>
      <c r="R22" s="40"/>
      <c r="S22" s="41"/>
      <c r="T22" s="19"/>
      <c r="U22" s="19"/>
      <c r="V22" s="40"/>
      <c r="W22" s="41"/>
      <c r="X22" s="19"/>
      <c r="Y22" s="41"/>
      <c r="Z22" s="4"/>
      <c r="AA22" s="19"/>
      <c r="AB22" s="19"/>
      <c r="AC22" s="270"/>
      <c r="AD22" s="42"/>
      <c r="AE22" s="40"/>
      <c r="AF22" s="41"/>
      <c r="AG22" s="19"/>
      <c r="AH22" s="19"/>
      <c r="AI22" s="40"/>
      <c r="AJ22" s="41"/>
      <c r="AK22" s="19"/>
      <c r="AL22" s="41"/>
      <c r="AM22" s="4"/>
      <c r="AN22" s="19"/>
      <c r="AO22" s="270"/>
      <c r="AP22" s="42"/>
      <c r="AQ22" s="40"/>
      <c r="AR22" s="41"/>
      <c r="AS22" s="19"/>
      <c r="AT22" s="19"/>
      <c r="AU22" s="40"/>
      <c r="AV22" s="41"/>
      <c r="AW22" s="19"/>
      <c r="AX22" s="41"/>
      <c r="AY22" s="277"/>
    </row>
    <row r="23" spans="1:51" ht="13.5" customHeight="1">
      <c r="A23" s="40"/>
      <c r="B23" s="4" t="s">
        <v>61</v>
      </c>
      <c r="C23" s="4"/>
      <c r="D23" s="4" t="s">
        <v>62</v>
      </c>
      <c r="E23" s="4"/>
      <c r="F23" s="4" t="s">
        <v>63</v>
      </c>
      <c r="G23" s="4"/>
      <c r="H23" s="4" t="s">
        <v>64</v>
      </c>
      <c r="I23" s="4"/>
      <c r="J23" s="4" t="s">
        <v>65</v>
      </c>
      <c r="K23" s="4"/>
      <c r="L23" s="4" t="s">
        <v>66</v>
      </c>
      <c r="M23" s="4"/>
      <c r="N23" s="19"/>
      <c r="O23" s="4" t="s">
        <v>61</v>
      </c>
      <c r="P23" s="4"/>
      <c r="Q23" s="4" t="s">
        <v>62</v>
      </c>
      <c r="R23" s="4"/>
      <c r="S23" s="4" t="s">
        <v>63</v>
      </c>
      <c r="T23" s="4"/>
      <c r="U23" s="4" t="s">
        <v>64</v>
      </c>
      <c r="V23" s="4"/>
      <c r="W23" s="4" t="s">
        <v>65</v>
      </c>
      <c r="X23" s="4"/>
      <c r="Y23" s="4" t="s">
        <v>66</v>
      </c>
      <c r="Z23" s="4"/>
      <c r="AA23" s="19"/>
      <c r="AB23" s="4" t="s">
        <v>61</v>
      </c>
      <c r="AC23" s="4"/>
      <c r="AD23" s="4" t="s">
        <v>62</v>
      </c>
      <c r="AE23" s="4"/>
      <c r="AF23" s="4" t="s">
        <v>63</v>
      </c>
      <c r="AG23" s="4"/>
      <c r="AH23" s="4" t="s">
        <v>64</v>
      </c>
      <c r="AI23" s="4"/>
      <c r="AJ23" s="4" t="s">
        <v>65</v>
      </c>
      <c r="AK23" s="4"/>
      <c r="AL23" s="4" t="s">
        <v>66</v>
      </c>
      <c r="AM23" s="4"/>
      <c r="AN23" s="4" t="s">
        <v>61</v>
      </c>
      <c r="AO23" s="4"/>
      <c r="AP23" s="4" t="s">
        <v>62</v>
      </c>
      <c r="AQ23" s="4"/>
      <c r="AR23" s="4" t="s">
        <v>63</v>
      </c>
      <c r="AS23" s="4"/>
      <c r="AT23" s="4" t="s">
        <v>64</v>
      </c>
      <c r="AU23" s="4"/>
      <c r="AV23" s="4" t="s">
        <v>65</v>
      </c>
      <c r="AW23" s="4"/>
      <c r="AX23" s="4" t="s">
        <v>66</v>
      </c>
      <c r="AY23" s="277"/>
    </row>
    <row r="24" spans="1:51">
      <c r="A24" s="40"/>
      <c r="B24" s="404"/>
      <c r="C24" s="42"/>
      <c r="D24" s="403"/>
      <c r="E24" s="4"/>
      <c r="F24" s="403"/>
      <c r="G24" s="4"/>
      <c r="H24" s="403"/>
      <c r="I24" s="4"/>
      <c r="J24" s="403"/>
      <c r="K24" s="4"/>
      <c r="L24" s="404"/>
      <c r="M24" s="19"/>
      <c r="N24" s="19"/>
      <c r="O24" s="404"/>
      <c r="P24" s="42"/>
      <c r="Q24" s="403"/>
      <c r="R24" s="4"/>
      <c r="S24" s="403"/>
      <c r="T24" s="4"/>
      <c r="U24" s="403"/>
      <c r="V24" s="4"/>
      <c r="W24" s="403"/>
      <c r="X24" s="4"/>
      <c r="Y24" s="404"/>
      <c r="Z24" s="19"/>
      <c r="AA24" s="19"/>
      <c r="AB24" s="404"/>
      <c r="AC24" s="42"/>
      <c r="AD24" s="403"/>
      <c r="AE24" s="4"/>
      <c r="AF24" s="403"/>
      <c r="AG24" s="4"/>
      <c r="AH24" s="403"/>
      <c r="AI24" s="4"/>
      <c r="AJ24" s="403"/>
      <c r="AK24" s="4"/>
      <c r="AL24" s="404"/>
      <c r="AM24" s="19"/>
      <c r="AN24" s="404"/>
      <c r="AO24" s="42"/>
      <c r="AP24" s="403"/>
      <c r="AQ24" s="4"/>
      <c r="AR24" s="403"/>
      <c r="AS24" s="4"/>
      <c r="AT24" s="403"/>
      <c r="AU24" s="4"/>
      <c r="AV24" s="403"/>
      <c r="AW24" s="4"/>
      <c r="AX24" s="404"/>
      <c r="AY24" s="41"/>
    </row>
    <row r="25" spans="1:51">
      <c r="A25" s="40"/>
      <c r="B25" s="404"/>
      <c r="C25" s="19"/>
      <c r="D25" s="403"/>
      <c r="E25" s="19"/>
      <c r="F25" s="403"/>
      <c r="G25" s="19"/>
      <c r="H25" s="403"/>
      <c r="I25" s="19"/>
      <c r="J25" s="403"/>
      <c r="K25" s="19"/>
      <c r="L25" s="404"/>
      <c r="M25" s="19"/>
      <c r="N25" s="19"/>
      <c r="O25" s="404"/>
      <c r="P25" s="19"/>
      <c r="Q25" s="403"/>
      <c r="R25" s="19"/>
      <c r="S25" s="403"/>
      <c r="T25" s="19"/>
      <c r="U25" s="403"/>
      <c r="V25" s="19"/>
      <c r="W25" s="403"/>
      <c r="X25" s="19"/>
      <c r="Y25" s="404"/>
      <c r="Z25" s="19"/>
      <c r="AA25" s="19"/>
      <c r="AB25" s="404"/>
      <c r="AC25" s="19"/>
      <c r="AD25" s="403"/>
      <c r="AE25" s="19"/>
      <c r="AF25" s="403"/>
      <c r="AG25" s="19"/>
      <c r="AH25" s="403"/>
      <c r="AI25" s="19"/>
      <c r="AJ25" s="403"/>
      <c r="AK25" s="19"/>
      <c r="AL25" s="404"/>
      <c r="AM25" s="19"/>
      <c r="AN25" s="404"/>
      <c r="AO25" s="19"/>
      <c r="AP25" s="403"/>
      <c r="AQ25" s="19"/>
      <c r="AR25" s="403"/>
      <c r="AS25" s="19"/>
      <c r="AT25" s="403"/>
      <c r="AU25" s="19"/>
      <c r="AV25" s="403"/>
      <c r="AW25" s="19"/>
      <c r="AX25" s="404"/>
      <c r="AY25" s="41"/>
    </row>
    <row r="26" spans="1:51">
      <c r="A26" s="40"/>
      <c r="B26" s="404"/>
      <c r="C26" s="19"/>
      <c r="D26" s="403"/>
      <c r="E26" s="19"/>
      <c r="F26" s="403"/>
      <c r="G26" s="19"/>
      <c r="H26" s="403"/>
      <c r="I26" s="19"/>
      <c r="J26" s="403"/>
      <c r="K26" s="19"/>
      <c r="L26" s="404"/>
      <c r="M26" s="19"/>
      <c r="N26" s="19"/>
      <c r="O26" s="404"/>
      <c r="P26" s="19"/>
      <c r="Q26" s="403"/>
      <c r="R26" s="19"/>
      <c r="S26" s="403"/>
      <c r="T26" s="19"/>
      <c r="U26" s="403"/>
      <c r="V26" s="19"/>
      <c r="W26" s="403"/>
      <c r="X26" s="19"/>
      <c r="Y26" s="404"/>
      <c r="Z26" s="19"/>
      <c r="AA26" s="19"/>
      <c r="AB26" s="404"/>
      <c r="AC26" s="19"/>
      <c r="AD26" s="403"/>
      <c r="AE26" s="19"/>
      <c r="AF26" s="403"/>
      <c r="AG26" s="19"/>
      <c r="AH26" s="403"/>
      <c r="AI26" s="19"/>
      <c r="AJ26" s="403"/>
      <c r="AK26" s="19"/>
      <c r="AL26" s="404"/>
      <c r="AM26" s="19"/>
      <c r="AN26" s="404"/>
      <c r="AO26" s="19"/>
      <c r="AP26" s="403"/>
      <c r="AQ26" s="19"/>
      <c r="AR26" s="403"/>
      <c r="AS26" s="19"/>
      <c r="AT26" s="403"/>
      <c r="AU26" s="19"/>
      <c r="AV26" s="403"/>
      <c r="AW26" s="19"/>
      <c r="AX26" s="404"/>
      <c r="AY26" s="41"/>
    </row>
    <row r="27" spans="1:51">
      <c r="A27" s="40"/>
      <c r="B27" s="404"/>
      <c r="C27" s="19"/>
      <c r="D27" s="403"/>
      <c r="E27" s="19"/>
      <c r="F27" s="403"/>
      <c r="G27" s="19"/>
      <c r="H27" s="403"/>
      <c r="I27" s="19"/>
      <c r="J27" s="403"/>
      <c r="K27" s="19"/>
      <c r="L27" s="404"/>
      <c r="M27" s="19"/>
      <c r="N27" s="19"/>
      <c r="O27" s="404"/>
      <c r="P27" s="19"/>
      <c r="Q27" s="403"/>
      <c r="R27" s="19"/>
      <c r="S27" s="403"/>
      <c r="T27" s="19"/>
      <c r="U27" s="403"/>
      <c r="V27" s="19"/>
      <c r="W27" s="403"/>
      <c r="X27" s="19"/>
      <c r="Y27" s="404"/>
      <c r="Z27" s="19"/>
      <c r="AA27" s="19"/>
      <c r="AB27" s="404"/>
      <c r="AC27" s="19"/>
      <c r="AD27" s="403"/>
      <c r="AE27" s="19"/>
      <c r="AF27" s="403"/>
      <c r="AG27" s="19"/>
      <c r="AH27" s="403"/>
      <c r="AI27" s="19"/>
      <c r="AJ27" s="403"/>
      <c r="AK27" s="19"/>
      <c r="AL27" s="404"/>
      <c r="AM27" s="19"/>
      <c r="AN27" s="404"/>
      <c r="AO27" s="19"/>
      <c r="AP27" s="403"/>
      <c r="AQ27" s="19"/>
      <c r="AR27" s="403"/>
      <c r="AS27" s="19"/>
      <c r="AT27" s="403"/>
      <c r="AU27" s="19"/>
      <c r="AV27" s="403"/>
      <c r="AW27" s="19"/>
      <c r="AX27" s="404"/>
      <c r="AY27" s="41"/>
    </row>
    <row r="28" spans="1:51">
      <c r="A28" s="26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271"/>
    </row>
  </sheetData>
  <mergeCells count="28">
    <mergeCell ref="AH24:AH27"/>
    <mergeCell ref="H24:H27"/>
    <mergeCell ref="D24:D27"/>
    <mergeCell ref="F24:F27"/>
    <mergeCell ref="B24:B27"/>
    <mergeCell ref="L24:L27"/>
    <mergeCell ref="O24:O27"/>
    <mergeCell ref="Q24:Q27"/>
    <mergeCell ref="S24:S27"/>
    <mergeCell ref="U24:U27"/>
    <mergeCell ref="W24:W27"/>
    <mergeCell ref="J24:J27"/>
    <mergeCell ref="AT24:AT27"/>
    <mergeCell ref="AV24:AV27"/>
    <mergeCell ref="AX24:AX27"/>
    <mergeCell ref="G16:H16"/>
    <mergeCell ref="T16:U16"/>
    <mergeCell ref="AG16:AH16"/>
    <mergeCell ref="AS16:AT16"/>
    <mergeCell ref="AJ24:AJ27"/>
    <mergeCell ref="AL24:AL27"/>
    <mergeCell ref="AN24:AN27"/>
    <mergeCell ref="AP24:AP27"/>
    <mergeCell ref="AR24:AR27"/>
    <mergeCell ref="Y24:Y27"/>
    <mergeCell ref="AB24:AB27"/>
    <mergeCell ref="AD24:AD27"/>
    <mergeCell ref="AF24:AF2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workbookViewId="0">
      <selection activeCell="F17" sqref="F17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413" t="s">
        <v>186</v>
      </c>
    </row>
    <row r="3" spans="1:22" ht="27.75" customHeight="1" thickBot="1">
      <c r="A3" s="46" t="s">
        <v>177</v>
      </c>
      <c r="B3" s="354" t="str">
        <f>A4</f>
        <v>a</v>
      </c>
      <c r="C3" s="355"/>
      <c r="D3" s="356"/>
      <c r="E3" s="357" t="str">
        <f>A5</f>
        <v>b</v>
      </c>
      <c r="F3" s="355"/>
      <c r="G3" s="356"/>
      <c r="H3" s="357" t="str">
        <f>A6</f>
        <v>c</v>
      </c>
      <c r="I3" s="355"/>
      <c r="J3" s="356"/>
      <c r="K3" s="357" t="str">
        <f>A7</f>
        <v>d</v>
      </c>
      <c r="L3" s="355"/>
      <c r="M3" s="358"/>
      <c r="N3" s="414" t="s">
        <v>73</v>
      </c>
      <c r="O3" s="415" t="s">
        <v>178</v>
      </c>
      <c r="P3" s="416" t="s">
        <v>179</v>
      </c>
      <c r="Q3" s="127" t="s">
        <v>180</v>
      </c>
      <c r="R3" s="417" t="s">
        <v>181</v>
      </c>
      <c r="S3" s="417" t="s">
        <v>182</v>
      </c>
      <c r="T3" s="417" t="s">
        <v>183</v>
      </c>
      <c r="U3" s="418" t="s">
        <v>184</v>
      </c>
      <c r="V3" s="419" t="s">
        <v>185</v>
      </c>
    </row>
    <row r="4" spans="1:22" ht="27.75" customHeight="1">
      <c r="A4" s="51" t="s">
        <v>187</v>
      </c>
      <c r="B4" s="345"/>
      <c r="C4" s="346"/>
      <c r="D4" s="347"/>
      <c r="E4" s="120"/>
      <c r="F4" s="268" t="str">
        <f>IF(E4="","",IF(E4&gt;G4,"〇",IF(E4&lt;G4,"●","△")))</f>
        <v/>
      </c>
      <c r="G4" s="120"/>
      <c r="H4" s="179"/>
      <c r="I4" s="268" t="str">
        <f>IF(H4="","",IF(H4&gt;J4,"〇",IF(H4&lt;J4,"●","△")))</f>
        <v/>
      </c>
      <c r="J4" s="180"/>
      <c r="K4" s="120"/>
      <c r="L4" s="268" t="str">
        <f>IF(K4="","",IF(K4&gt;M4,"〇",IF(K4&lt;M4,"●","△")))</f>
        <v/>
      </c>
      <c r="M4" s="181"/>
      <c r="N4" s="163"/>
      <c r="O4" s="132" t="str">
        <f>IF(N4="","",P4*3+Q4*1)</f>
        <v/>
      </c>
      <c r="P4" s="133" t="str">
        <f t="shared" ref="P4:P7" si="0">IF(N4="","",COUNTIF(B4:M4,"〇"))</f>
        <v/>
      </c>
      <c r="Q4" s="133" t="str">
        <f t="shared" ref="Q4:Q7" si="1">IF(N4="","",COUNTIF(B4:M4,"△"))</f>
        <v/>
      </c>
      <c r="R4" s="133" t="str">
        <f t="shared" ref="R4:R7" si="2">IF(N4="","",COUNTIF(B4:M4,"●"))</f>
        <v/>
      </c>
      <c r="S4" s="133" t="str">
        <f>IF(N4="","",SUM(E4,H4,K4))</f>
        <v/>
      </c>
      <c r="T4" s="133" t="str">
        <f>IF(N4="","",SUM(G4,J4,M4))</f>
        <v/>
      </c>
      <c r="U4" s="158" t="str">
        <f>IF(N4="","",S4-T4)</f>
        <v/>
      </c>
      <c r="V4" s="188"/>
    </row>
    <row r="5" spans="1:22" ht="27.75" customHeight="1">
      <c r="A5" s="51" t="s">
        <v>188</v>
      </c>
      <c r="B5" s="171"/>
      <c r="C5" s="267" t="str">
        <f>IF(B5="","",IF(B5&gt;D5,"〇",IF(B5&lt;D5,"●","△")))</f>
        <v/>
      </c>
      <c r="D5" s="174"/>
      <c r="E5" s="348"/>
      <c r="F5" s="349"/>
      <c r="G5" s="350"/>
      <c r="H5" s="177"/>
      <c r="I5" s="267" t="str">
        <f>IF(H5="","",IF(H5&gt;J5,"〇",IF(H5&lt;J5,"●","△")))</f>
        <v/>
      </c>
      <c r="J5" s="174"/>
      <c r="K5" s="121"/>
      <c r="L5" s="267" t="str">
        <f>IF(K5="","",IF(K5&gt;M5,"〇",IF(K5&lt;M5,"●","△")))</f>
        <v/>
      </c>
      <c r="M5" s="182"/>
      <c r="N5" s="163"/>
      <c r="O5" s="132" t="str">
        <f>IF(N5="","",P5*3+Q5*1)</f>
        <v/>
      </c>
      <c r="P5" s="133" t="str">
        <f t="shared" si="0"/>
        <v/>
      </c>
      <c r="Q5" s="133" t="str">
        <f t="shared" si="1"/>
        <v/>
      </c>
      <c r="R5" s="133" t="str">
        <f t="shared" si="2"/>
        <v/>
      </c>
      <c r="S5" s="133" t="str">
        <f>IF(N5="","",SUM(B5,H5,K5))</f>
        <v/>
      </c>
      <c r="T5" s="133" t="str">
        <f>IF(N5="","",SUM(D5,J5,M5))</f>
        <v/>
      </c>
      <c r="U5" s="158" t="str">
        <f>IF(N5="","",S5-T5)</f>
        <v/>
      </c>
      <c r="V5" s="188"/>
    </row>
    <row r="6" spans="1:22" ht="27.75" customHeight="1">
      <c r="A6" s="51" t="s">
        <v>189</v>
      </c>
      <c r="B6" s="172"/>
      <c r="C6" s="136" t="str">
        <f>IF(B6="","",IF(B6&gt;D6,"〇",IF(B6&lt;D6,"●","△")))</f>
        <v/>
      </c>
      <c r="D6" s="175"/>
      <c r="E6" s="122"/>
      <c r="F6" s="136" t="str">
        <f>IF(E6="","",IF(E6&gt;G6,"〇",IF(E6&lt;G6,"●","△")))</f>
        <v/>
      </c>
      <c r="G6" s="122"/>
      <c r="H6" s="348"/>
      <c r="I6" s="349"/>
      <c r="J6" s="350"/>
      <c r="K6" s="122"/>
      <c r="L6" s="136" t="str">
        <f>IF(K6="","",IF(K6&gt;M6,"〇",IF(K6&lt;M6,"●","△")))</f>
        <v/>
      </c>
      <c r="M6" s="183"/>
      <c r="N6" s="163"/>
      <c r="O6" s="132" t="str">
        <f>IF(N6="","",P6*3+Q6*1)</f>
        <v/>
      </c>
      <c r="P6" s="133" t="str">
        <f t="shared" si="0"/>
        <v/>
      </c>
      <c r="Q6" s="133" t="str">
        <f t="shared" si="1"/>
        <v/>
      </c>
      <c r="R6" s="133" t="str">
        <f t="shared" si="2"/>
        <v/>
      </c>
      <c r="S6" s="133" t="str">
        <f>IF(N6="","",SUM(E6,B6,K6))</f>
        <v/>
      </c>
      <c r="T6" s="133" t="str">
        <f>IF(N6="","",SUM(G6,D6,M6))</f>
        <v/>
      </c>
      <c r="U6" s="158" t="str">
        <f>IF(N6="","",S6-T6)</f>
        <v/>
      </c>
      <c r="V6" s="188"/>
    </row>
    <row r="7" spans="1:22" ht="27.75" customHeight="1" thickBot="1">
      <c r="A7" s="48" t="s">
        <v>190</v>
      </c>
      <c r="B7" s="173"/>
      <c r="C7" s="137" t="str">
        <f>IF(B7="","",IF(B7&gt;D7,"〇",IF(B7&lt;D7,"●","△")))</f>
        <v/>
      </c>
      <c r="D7" s="176"/>
      <c r="E7" s="123"/>
      <c r="F7" s="137" t="str">
        <f>IF(E7="","",IF(E7&gt;G7,"〇",IF(E7&lt;G7,"●","△")))</f>
        <v/>
      </c>
      <c r="G7" s="123"/>
      <c r="H7" s="178"/>
      <c r="I7" s="137" t="str">
        <f>IF(H7="","",IF(H7&gt;J7,"〇",IF(H7&lt;J7,"●","△")))</f>
        <v/>
      </c>
      <c r="J7" s="176"/>
      <c r="K7" s="351"/>
      <c r="L7" s="352"/>
      <c r="M7" s="353"/>
      <c r="N7" s="164"/>
      <c r="O7" s="139" t="str">
        <f>IF(N7="","",P7*3+Q7*1)</f>
        <v/>
      </c>
      <c r="P7" s="140" t="str">
        <f t="shared" si="0"/>
        <v/>
      </c>
      <c r="Q7" s="140" t="str">
        <f t="shared" si="1"/>
        <v/>
      </c>
      <c r="R7" s="140" t="str">
        <f t="shared" si="2"/>
        <v/>
      </c>
      <c r="S7" s="140" t="str">
        <f>IF(N7="","",SUM(E7,H7,B7))</f>
        <v/>
      </c>
      <c r="T7" s="140" t="str">
        <f>IF(N7="","",SUM(G7,J7,D7))</f>
        <v/>
      </c>
      <c r="U7" s="159" t="str">
        <f>IF(N7="","",S7-T7)</f>
        <v/>
      </c>
      <c r="V7" s="185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2016-05-05T07:10:14Z</cp:lastPrinted>
  <dcterms:created xsi:type="dcterms:W3CDTF">2004-12-15T11:55:44Z</dcterms:created>
  <dcterms:modified xsi:type="dcterms:W3CDTF">2016-07-10T01:56:50Z</dcterms:modified>
</cp:coreProperties>
</file>