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525" windowHeight="10515"/>
  </bookViews>
  <sheets>
    <sheet name="対戦表" sheetId="1" r:id="rId1"/>
    <sheet name="星取表" sheetId="3" r:id="rId2"/>
  </sheets>
  <definedNames>
    <definedName name="_xlnm.Print_Area" localSheetId="0">対戦表!$A$1:$J$101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N60" i="3" l="1"/>
  <c r="N59" i="3"/>
  <c r="N58" i="3"/>
  <c r="N57" i="3"/>
  <c r="N53" i="3"/>
  <c r="N52" i="3"/>
  <c r="N51" i="3"/>
  <c r="N50" i="3"/>
  <c r="N46" i="3"/>
  <c r="N45" i="3"/>
  <c r="N44" i="3"/>
  <c r="N43" i="3"/>
  <c r="N39" i="3"/>
  <c r="N38" i="3"/>
  <c r="N37" i="3"/>
  <c r="N36" i="3"/>
  <c r="N32" i="3"/>
  <c r="N31" i="3"/>
  <c r="N30" i="3"/>
  <c r="N29" i="3"/>
  <c r="N25" i="3"/>
  <c r="N24" i="3"/>
  <c r="N23" i="3"/>
  <c r="N22" i="3"/>
  <c r="N18" i="3"/>
  <c r="N17" i="3"/>
  <c r="N16" i="3"/>
  <c r="N15" i="3"/>
  <c r="L8" i="3"/>
  <c r="N11" i="3"/>
  <c r="N10" i="3"/>
  <c r="N9" i="3"/>
  <c r="N8" i="3"/>
  <c r="Q29" i="3" l="1"/>
  <c r="P29" i="3"/>
  <c r="O29" i="3" s="1"/>
  <c r="I51" i="3"/>
  <c r="C16" i="3" l="1"/>
  <c r="C17" i="3"/>
  <c r="C18" i="3"/>
  <c r="K7" i="3"/>
  <c r="H14" i="3"/>
  <c r="K14" i="3"/>
  <c r="L15" i="3"/>
  <c r="L16" i="3"/>
  <c r="L17" i="3"/>
  <c r="I18" i="3"/>
  <c r="F18" i="3"/>
  <c r="R18" i="3" s="1"/>
  <c r="T18" i="3"/>
  <c r="U18" i="3" s="1"/>
  <c r="S18" i="3"/>
  <c r="Q18" i="3"/>
  <c r="P18" i="3"/>
  <c r="T11" i="3"/>
  <c r="S11" i="3"/>
  <c r="L9" i="3"/>
  <c r="L10" i="3"/>
  <c r="I11" i="3"/>
  <c r="F11" i="3"/>
  <c r="P11" i="3" s="1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T52" i="3"/>
  <c r="S52" i="3"/>
  <c r="L52" i="3"/>
  <c r="F52" i="3"/>
  <c r="C52" i="3"/>
  <c r="T51" i="3"/>
  <c r="S51" i="3"/>
  <c r="L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C31" i="3"/>
  <c r="R31" i="3" s="1"/>
  <c r="T30" i="3"/>
  <c r="S30" i="3"/>
  <c r="L30" i="3"/>
  <c r="I30" i="3"/>
  <c r="C30" i="3"/>
  <c r="T29" i="3"/>
  <c r="S29" i="3"/>
  <c r="L29" i="3"/>
  <c r="I29" i="3"/>
  <c r="F29" i="3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F22" i="3"/>
  <c r="K21" i="3"/>
  <c r="H21" i="3"/>
  <c r="E21" i="3"/>
  <c r="B21" i="3"/>
  <c r="T17" i="3"/>
  <c r="S17" i="3"/>
  <c r="F17" i="3"/>
  <c r="Q17" i="3" s="1"/>
  <c r="T16" i="3"/>
  <c r="S16" i="3"/>
  <c r="I16" i="3"/>
  <c r="T15" i="3"/>
  <c r="S15" i="3"/>
  <c r="I15" i="3"/>
  <c r="F15" i="3"/>
  <c r="Q15" i="3" s="1"/>
  <c r="E14" i="3"/>
  <c r="B14" i="3"/>
  <c r="T10" i="3"/>
  <c r="S10" i="3"/>
  <c r="F10" i="3"/>
  <c r="P10" i="3" s="1"/>
  <c r="C10" i="3"/>
  <c r="T9" i="3"/>
  <c r="S9" i="3"/>
  <c r="I9" i="3"/>
  <c r="C9" i="3"/>
  <c r="R9" i="3" s="1"/>
  <c r="T8" i="3"/>
  <c r="S8" i="3"/>
  <c r="I8" i="3"/>
  <c r="F8" i="3"/>
  <c r="R8" i="3" s="1"/>
  <c r="H7" i="3"/>
  <c r="E7" i="3"/>
  <c r="B7" i="3"/>
  <c r="Q37" i="3" l="1"/>
  <c r="R16" i="3"/>
  <c r="Q11" i="3"/>
  <c r="O11" i="3" s="1"/>
  <c r="U11" i="3"/>
  <c r="R11" i="3"/>
  <c r="Q8" i="3"/>
  <c r="R43" i="3"/>
  <c r="R22" i="3"/>
  <c r="Q22" i="3"/>
  <c r="O18" i="3"/>
  <c r="U15" i="3"/>
  <c r="R15" i="3"/>
  <c r="Q53" i="3"/>
  <c r="Q46" i="3"/>
  <c r="R30" i="3"/>
  <c r="Q30" i="3"/>
  <c r="Q31" i="3"/>
  <c r="U66" i="3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O10" i="3" s="1"/>
  <c r="U10" i="3"/>
  <c r="P15" i="3"/>
  <c r="O15" i="3" s="1"/>
  <c r="P8" i="3"/>
  <c r="P9" i="3"/>
  <c r="Q16" i="3"/>
  <c r="P16" i="3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R29" i="3"/>
  <c r="P36" i="3"/>
  <c r="O36" i="3" s="1"/>
  <c r="R36" i="3"/>
  <c r="P37" i="3"/>
  <c r="O37" i="3" s="1"/>
  <c r="R37" i="3"/>
  <c r="P38" i="3"/>
  <c r="O38" i="3" s="1"/>
  <c r="R38" i="3"/>
  <c r="P45" i="3"/>
  <c r="R45" i="3"/>
  <c r="P46" i="3"/>
  <c r="R46" i="3"/>
  <c r="P50" i="3"/>
  <c r="R50" i="3"/>
  <c r="P51" i="3"/>
  <c r="O51" i="3" s="1"/>
  <c r="R51" i="3"/>
  <c r="P52" i="3"/>
  <c r="R52" i="3"/>
  <c r="P53" i="3"/>
  <c r="R53" i="3"/>
  <c r="P57" i="3"/>
  <c r="R57" i="3"/>
  <c r="Q58" i="3"/>
  <c r="P59" i="3"/>
  <c r="R59" i="3"/>
  <c r="Q60" i="3"/>
  <c r="P64" i="3"/>
  <c r="O64" i="3" s="1"/>
  <c r="R64" i="3"/>
  <c r="P65" i="3"/>
  <c r="O65" i="3" s="1"/>
  <c r="Q66" i="3"/>
  <c r="Q67" i="3"/>
  <c r="P22" i="3"/>
  <c r="P30" i="3"/>
  <c r="P31" i="3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50" i="3" l="1"/>
  <c r="O22" i="3"/>
  <c r="O8" i="3"/>
  <c r="O45" i="3"/>
  <c r="O16" i="3"/>
  <c r="V15" i="3" s="1"/>
  <c r="O59" i="3"/>
  <c r="O57" i="3"/>
  <c r="O53" i="3"/>
  <c r="O46" i="3"/>
  <c r="V38" i="3"/>
  <c r="V36" i="3"/>
  <c r="O30" i="3"/>
  <c r="O31" i="3"/>
  <c r="O52" i="3"/>
  <c r="O60" i="3"/>
  <c r="O43" i="3"/>
  <c r="O24" i="3"/>
  <c r="V22" i="3" s="1"/>
  <c r="O9" i="3"/>
  <c r="O67" i="3"/>
  <c r="V58" i="3" l="1"/>
  <c r="V29" i="3"/>
  <c r="V32" i="3"/>
  <c r="V25" i="3"/>
  <c r="V50" i="3"/>
  <c r="V52" i="3"/>
  <c r="V43" i="3"/>
  <c r="V46" i="3"/>
  <c r="V30" i="3"/>
  <c r="V9" i="3"/>
  <c r="V8" i="3"/>
  <c r="V60" i="3"/>
  <c r="V57" i="3"/>
</calcChain>
</file>

<file path=xl/sharedStrings.xml><?xml version="1.0" encoding="utf-8"?>
<sst xmlns="http://schemas.openxmlformats.org/spreadsheetml/2006/main" count="601" uniqueCount="277">
  <si>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</si>
  <si>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</si>
  <si>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</si>
  <si>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</si>
  <si>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</si>
  <si>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</si>
  <si>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</si>
  <si>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</si>
  <si>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</si>
  <si>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</si>
  <si>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</si>
  <si>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</si>
  <si>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</si>
  <si>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</si>
  <si>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</si>
  <si>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</si>
  <si>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</si>
  <si>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</si>
  <si>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</si>
  <si>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</si>
  <si>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</si>
  <si>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</si>
  <si>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</si>
  <si>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</si>
  <si>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</si>
  <si>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</si>
  <si>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</si>
  <si>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</si>
  <si>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</si>
  <si>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</si>
  <si>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</si>
  <si>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</si>
  <si>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</si>
  <si>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</si>
  <si>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</si>
  <si>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</si>
  <si>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</si>
  <si>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</si>
  <si>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</si>
  <si>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</si>
  <si>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</si>
  <si>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</si>
  <si>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</si>
  <si>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</si>
  <si>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</si>
  <si>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</si>
  <si>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</si>
  <si>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</si>
  <si>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</si>
  <si>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</si>
  <si>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</si>
  <si>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</si>
  <si>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</si>
  <si>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</si>
  <si>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</si>
  <si>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</si>
  <si>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</si>
  <si>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</si>
  <si>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</si>
  <si>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</si>
  <si>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</si>
  <si>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</si>
  <si>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</si>
  <si>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</si>
  <si>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</si>
  <si>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</si>
  <si>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</si>
  <si>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</si>
  <si>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</si>
  <si>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</si>
  <si>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</si>
  <si>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</si>
  <si>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</si>
  <si>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</si>
  <si>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</si>
  <si>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</si>
  <si>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</si>
  <si>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</si>
  <si>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</si>
  <si>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</si>
  <si>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</si>
  <si>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</si>
  <si>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</si>
  <si>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</si>
  <si>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</si>
  <si>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</si>
  <si>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</si>
  <si>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</si>
  <si>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</si>
  <si>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</si>
  <si>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</si>
  <si>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</si>
  <si>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</si>
  <si>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</si>
  <si>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</si>
  <si>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</si>
  <si>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</si>
  <si>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</si>
  <si>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</si>
  <si>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</si>
  <si>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</si>
  <si>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</si>
  <si>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</si>
  <si>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</si>
  <si>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</si>
  <si>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</si>
  <si>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</si>
  <si>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</si>
  <si>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</si>
  <si>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</si>
  <si>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</si>
  <si>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</si>
  <si>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</si>
  <si>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</si>
  <si>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</si>
  <si>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</si>
  <si>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</si>
  <si>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</si>
  <si>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</si>
  <si>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</si>
  <si>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</si>
  <si>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</si>
  <si>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</si>
  <si>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</si>
  <si>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</si>
  <si>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</si>
  <si>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</si>
  <si>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</si>
  <si>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</si>
  <si>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</si>
  <si>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</si>
  <si>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</si>
  <si>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</si>
  <si>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</si>
  <si>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</si>
  <si>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</si>
  <si>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</si>
  <si>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</si>
  <si>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</si>
  <si>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</si>
  <si>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</si>
  <si>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</si>
  <si>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</si>
  <si>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</si>
  <si>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</si>
  <si>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</si>
  <si>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</si>
  <si>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</si>
  <si>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</si>
  <si>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</si>
  <si>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</si>
  <si>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</si>
  <si>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</si>
  <si>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</si>
  <si>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</si>
  <si>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</si>
  <si>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</si>
  <si>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</si>
  <si>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</si>
  <si>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</si>
  <si>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13-0(8-0,5-0)</t>
    <phoneticPr fontId="1"/>
  </si>
  <si>
    <t>15-0(12-0,3-0)</t>
    <phoneticPr fontId="1"/>
  </si>
  <si>
    <t>4-0(2-0,2-0)</t>
    <phoneticPr fontId="1"/>
  </si>
  <si>
    <t>0-0(0-0,0-0)</t>
    <phoneticPr fontId="1"/>
  </si>
  <si>
    <t>22-0(11-0,11-0)</t>
    <phoneticPr fontId="1"/>
  </si>
  <si>
    <t>12-0(5-0,7-0)</t>
    <phoneticPr fontId="1"/>
  </si>
  <si>
    <t>1-1(0-1,1-0)</t>
    <phoneticPr fontId="1"/>
  </si>
  <si>
    <t>2-1(1-0,1-1)</t>
    <phoneticPr fontId="1"/>
  </si>
  <si>
    <t>1-0(1-0,0-0)</t>
    <phoneticPr fontId="1"/>
  </si>
  <si>
    <t>4-0(1-0,3-0)</t>
    <phoneticPr fontId="1"/>
  </si>
  <si>
    <t>9-0(4-0,5-0)</t>
    <phoneticPr fontId="1"/>
  </si>
  <si>
    <t>庄和(0)</t>
    <phoneticPr fontId="1"/>
  </si>
  <si>
    <t>自由の森(0)</t>
    <phoneticPr fontId="1"/>
  </si>
  <si>
    <t>川越南(0)</t>
    <phoneticPr fontId="1"/>
  </si>
  <si>
    <t>淑徳与野(0)</t>
    <phoneticPr fontId="1"/>
  </si>
  <si>
    <t>越ヶ谷(0)</t>
    <phoneticPr fontId="1"/>
  </si>
  <si>
    <t>8-0(5-0,3-0)</t>
    <phoneticPr fontId="1"/>
  </si>
  <si>
    <t>6-0(4-0,2-0)</t>
    <phoneticPr fontId="1"/>
  </si>
  <si>
    <t>5-0(0-0,5-0)</t>
    <phoneticPr fontId="1"/>
  </si>
  <si>
    <t>4-2(2-0,2-0)</t>
    <phoneticPr fontId="1"/>
  </si>
  <si>
    <t>4-0(4-0,0-0)</t>
    <phoneticPr fontId="1"/>
  </si>
  <si>
    <t>0-2(0-1,0-1)</t>
    <phoneticPr fontId="1"/>
  </si>
  <si>
    <t>0-1(0-0,0-1)</t>
    <phoneticPr fontId="1"/>
  </si>
  <si>
    <t>1-1(0-1,1-0)</t>
    <phoneticPr fontId="1"/>
  </si>
  <si>
    <t>2-1(1-1,1-0)]</t>
    <phoneticPr fontId="1"/>
  </si>
  <si>
    <t>7-0(4-0,3-0)</t>
    <phoneticPr fontId="1"/>
  </si>
  <si>
    <t>11-0(6-0,5-0)</t>
    <phoneticPr fontId="1"/>
  </si>
  <si>
    <t>19-0(9-0,10-0)</t>
    <phoneticPr fontId="1"/>
  </si>
  <si>
    <t>宮代(0)</t>
    <phoneticPr fontId="1"/>
  </si>
  <si>
    <t>秋草学園(3)</t>
    <phoneticPr fontId="1"/>
  </si>
  <si>
    <t>大宮開成(3)</t>
    <phoneticPr fontId="1"/>
  </si>
  <si>
    <t>本庄(2)</t>
    <phoneticPr fontId="1"/>
  </si>
  <si>
    <t>和光国際(3)</t>
    <phoneticPr fontId="1"/>
  </si>
  <si>
    <t>狭山ヶ丘(3)</t>
    <phoneticPr fontId="1"/>
  </si>
  <si>
    <t>山村学園</t>
    <phoneticPr fontId="1"/>
  </si>
  <si>
    <t>1/27　　　　（水）</t>
    <rPh sb="8" eb="9">
      <t>カ</t>
    </rPh>
    <rPh sb="9" eb="10">
      <t>スイ</t>
    </rPh>
    <phoneticPr fontId="1"/>
  </si>
  <si>
    <t>朝霞中央公園陸上競技場</t>
    <rPh sb="0" eb="2">
      <t>アサカ</t>
    </rPh>
    <rPh sb="2" eb="6">
      <t>チュウオウコウエン</t>
    </rPh>
    <rPh sb="6" eb="8">
      <t>リクジョウ</t>
    </rPh>
    <rPh sb="8" eb="11">
      <t>キョウギジョウ</t>
    </rPh>
    <phoneticPr fontId="1"/>
  </si>
  <si>
    <t>本庄</t>
    <phoneticPr fontId="1"/>
  </si>
  <si>
    <t>本庄</t>
    <rPh sb="0" eb="2">
      <t>ホンジョウ</t>
    </rPh>
    <phoneticPr fontId="1"/>
  </si>
  <si>
    <t>南稜</t>
    <phoneticPr fontId="1"/>
  </si>
  <si>
    <t>大宮南</t>
    <phoneticPr fontId="1"/>
  </si>
  <si>
    <t>１２：５０ ～ １４：００</t>
    <phoneticPr fontId="1"/>
  </si>
  <si>
    <t>１４：２０ ～ １５：３０</t>
    <phoneticPr fontId="1"/>
  </si>
  <si>
    <t>①</t>
    <phoneticPr fontId="1"/>
  </si>
  <si>
    <t>１０：００ ～ １１：１０</t>
    <phoneticPr fontId="1"/>
  </si>
  <si>
    <t>②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</si>
  <si>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</si>
  <si>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</si>
  <si>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</si>
  <si>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</si>
  <si>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久喜</t>
    <phoneticPr fontId="1"/>
  </si>
  <si>
    <t>１１：２０ ～ １２：３０</t>
    <phoneticPr fontId="1"/>
  </si>
  <si>
    <t>①</t>
    <phoneticPr fontId="1"/>
  </si>
  <si>
    <t>昌平</t>
    <phoneticPr fontId="1"/>
  </si>
  <si>
    <t>0-1(0-1,0-0)</t>
    <phoneticPr fontId="1"/>
  </si>
  <si>
    <t>10-0(6-0,4-0)</t>
    <phoneticPr fontId="1"/>
  </si>
  <si>
    <t>0-3(0-2,0-1)</t>
    <phoneticPr fontId="1"/>
  </si>
  <si>
    <t>1-1(1-1,0-0)</t>
    <phoneticPr fontId="1"/>
  </si>
  <si>
    <t>2-0(0-0,2-0)</t>
    <phoneticPr fontId="1"/>
  </si>
  <si>
    <t>6-0(2-0,4-0)</t>
    <phoneticPr fontId="1"/>
  </si>
  <si>
    <t>10-0(5-0,5-0)</t>
    <phoneticPr fontId="1"/>
  </si>
  <si>
    <t>18-0(10-0,8-0)</t>
    <phoneticPr fontId="1"/>
  </si>
  <si>
    <t>9-1(6-0,3-1)</t>
    <phoneticPr fontId="1"/>
  </si>
  <si>
    <t>浦和実業(6)</t>
    <phoneticPr fontId="1"/>
  </si>
  <si>
    <t>川口総合(9)</t>
    <phoneticPr fontId="1"/>
  </si>
  <si>
    <t>所沢(4)</t>
    <phoneticPr fontId="1"/>
  </si>
  <si>
    <t>熊谷女子(4)</t>
    <phoneticPr fontId="1"/>
  </si>
  <si>
    <t>昌平(4)</t>
    <phoneticPr fontId="1"/>
  </si>
  <si>
    <t>5-0(4-0,1-0)</t>
    <phoneticPr fontId="1"/>
  </si>
  <si>
    <t>2-0(1-0,1-0)</t>
    <phoneticPr fontId="1"/>
  </si>
  <si>
    <t>23-0(9-0,14-0)</t>
    <phoneticPr fontId="1"/>
  </si>
  <si>
    <t>2-1(0-1,2-0)</t>
    <phoneticPr fontId="1"/>
  </si>
  <si>
    <t>2-2(1-0,1-2)</t>
    <phoneticPr fontId="1"/>
  </si>
  <si>
    <t>11-0(6-0,5-0)</t>
    <phoneticPr fontId="1"/>
  </si>
  <si>
    <t>2-0(0-0,2-0)</t>
    <phoneticPr fontId="1"/>
  </si>
  <si>
    <t>3-2(2-1,1-1)</t>
    <phoneticPr fontId="1"/>
  </si>
  <si>
    <t>3-0(1-0,2-0)</t>
    <phoneticPr fontId="1"/>
  </si>
  <si>
    <t>3-0(1-0,2-0)</t>
    <phoneticPr fontId="1"/>
  </si>
  <si>
    <t>2-1(1-1,1-0)</t>
    <phoneticPr fontId="1"/>
  </si>
  <si>
    <t>0-2(0-2,0-0)</t>
    <phoneticPr fontId="1"/>
  </si>
  <si>
    <t>本庄第一(9)</t>
    <phoneticPr fontId="1"/>
  </si>
  <si>
    <t>杉戸農業(1)</t>
    <phoneticPr fontId="1"/>
  </si>
  <si>
    <t>大宮南(1)</t>
    <phoneticPr fontId="1"/>
  </si>
  <si>
    <t>入間向陽(9)</t>
    <phoneticPr fontId="1"/>
  </si>
  <si>
    <t>市立浦和(4)</t>
    <phoneticPr fontId="1"/>
  </si>
  <si>
    <t>花咲徳栄(9)</t>
    <phoneticPr fontId="1"/>
  </si>
  <si>
    <t>山村学園(9)</t>
    <phoneticPr fontId="1"/>
  </si>
  <si>
    <t>久喜(9)</t>
    <phoneticPr fontId="1"/>
  </si>
  <si>
    <t>松山女子(6)</t>
    <phoneticPr fontId="1"/>
  </si>
  <si>
    <t>埼玉平成(9)</t>
    <phoneticPr fontId="1"/>
  </si>
  <si>
    <t>北＋武＋寄(4)</t>
    <rPh sb="0" eb="1">
      <t>キタ</t>
    </rPh>
    <rPh sb="2" eb="3">
      <t>ム</t>
    </rPh>
    <rPh sb="4" eb="5">
      <t>ヨ</t>
    </rPh>
    <phoneticPr fontId="1"/>
  </si>
  <si>
    <t>埼玉栄(1)</t>
    <phoneticPr fontId="1"/>
  </si>
  <si>
    <t>0-6(0-2,0-4)</t>
    <phoneticPr fontId="1"/>
  </si>
  <si>
    <t>浦和一女(6)</t>
    <phoneticPr fontId="1"/>
  </si>
  <si>
    <t>A１位本庄第一</t>
    <rPh sb="2" eb="3">
      <t>イ</t>
    </rPh>
    <rPh sb="3" eb="5">
      <t>ホンジョウ</t>
    </rPh>
    <rPh sb="5" eb="7">
      <t>ダイイチ</t>
    </rPh>
    <phoneticPr fontId="1"/>
  </si>
  <si>
    <t>E１位花咲徳栄</t>
    <rPh sb="2" eb="3">
      <t>イ</t>
    </rPh>
    <rPh sb="3" eb="5">
      <t>ハナサ</t>
    </rPh>
    <rPh sb="5" eb="6">
      <t>トク</t>
    </rPh>
    <rPh sb="6" eb="7">
      <t>エイ</t>
    </rPh>
    <phoneticPr fontId="1"/>
  </si>
  <si>
    <t>C１位入間向陽</t>
    <rPh sb="2" eb="3">
      <t>イ</t>
    </rPh>
    <rPh sb="3" eb="5">
      <t>イルマ</t>
    </rPh>
    <rPh sb="5" eb="7">
      <t>コウヨウ</t>
    </rPh>
    <phoneticPr fontId="1"/>
  </si>
  <si>
    <t>G１位久喜</t>
    <rPh sb="2" eb="3">
      <t>イ</t>
    </rPh>
    <rPh sb="3" eb="5">
      <t>クキ</t>
    </rPh>
    <phoneticPr fontId="1"/>
  </si>
  <si>
    <t>A２位浦和一女</t>
    <rPh sb="2" eb="3">
      <t>イ</t>
    </rPh>
    <rPh sb="3" eb="5">
      <t>ウラワ</t>
    </rPh>
    <rPh sb="5" eb="7">
      <t>イチジョ</t>
    </rPh>
    <phoneticPr fontId="1"/>
  </si>
  <si>
    <t>F２位熊谷女子</t>
    <rPh sb="2" eb="3">
      <t>イ</t>
    </rPh>
    <rPh sb="3" eb="5">
      <t>クマガヤ</t>
    </rPh>
    <rPh sb="5" eb="7">
      <t>ジョシ</t>
    </rPh>
    <phoneticPr fontId="1"/>
  </si>
  <si>
    <t>6-0(4-0,2-0)</t>
    <phoneticPr fontId="1"/>
  </si>
  <si>
    <t>南稜(9)</t>
    <phoneticPr fontId="1"/>
  </si>
  <si>
    <t>Ｈ１位埼玉平成</t>
    <rPh sb="2" eb="3">
      <t>イ</t>
    </rPh>
    <rPh sb="3" eb="5">
      <t>サイタマ</t>
    </rPh>
    <rPh sb="5" eb="7">
      <t>ヘイセイ</t>
    </rPh>
    <phoneticPr fontId="1"/>
  </si>
  <si>
    <t>Ｄ１位川口総合</t>
    <rPh sb="2" eb="3">
      <t>イ</t>
    </rPh>
    <rPh sb="3" eb="5">
      <t>カワグチ</t>
    </rPh>
    <rPh sb="5" eb="7">
      <t>ソウゴウ</t>
    </rPh>
    <phoneticPr fontId="1"/>
  </si>
  <si>
    <t>Ｆ１位山村学園</t>
    <rPh sb="2" eb="3">
      <t>イ</t>
    </rPh>
    <rPh sb="3" eb="5">
      <t>ヤマムラ</t>
    </rPh>
    <rPh sb="5" eb="7">
      <t>ガクエン</t>
    </rPh>
    <phoneticPr fontId="1"/>
  </si>
  <si>
    <t>B１位南稜</t>
    <rPh sb="2" eb="3">
      <t>イ</t>
    </rPh>
    <rPh sb="3" eb="4">
      <t>ナン</t>
    </rPh>
    <rPh sb="4" eb="5">
      <t>リョウ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</si>
  <si>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</si>
  <si>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Ｃ２位浦和西</t>
    <rPh sb="2" eb="3">
      <t>イ</t>
    </rPh>
    <rPh sb="3" eb="5">
      <t>ウラワ</t>
    </rPh>
    <rPh sb="5" eb="6">
      <t>ニシ</t>
    </rPh>
    <phoneticPr fontId="1"/>
  </si>
  <si>
    <t>B２位浦和実業</t>
    <rPh sb="2" eb="3">
      <t>イ</t>
    </rPh>
    <rPh sb="3" eb="5">
      <t>ウラワ</t>
    </rPh>
    <rPh sb="5" eb="7">
      <t>ジツギョウ</t>
    </rPh>
    <phoneticPr fontId="1"/>
  </si>
  <si>
    <t>Ｈ２位昌平</t>
    <rPh sb="2" eb="3">
      <t>イ</t>
    </rPh>
    <rPh sb="3" eb="5">
      <t>ショウヘイ</t>
    </rPh>
    <phoneticPr fontId="1"/>
  </si>
  <si>
    <t>Ｄ２位市立浦和</t>
    <rPh sb="2" eb="3">
      <t>イ</t>
    </rPh>
    <rPh sb="3" eb="5">
      <t>イチリツ</t>
    </rPh>
    <rPh sb="5" eb="7">
      <t>ウラワ</t>
    </rPh>
    <phoneticPr fontId="1"/>
  </si>
  <si>
    <t>明＋妻(6)</t>
    <rPh sb="0" eb="1">
      <t>ア</t>
    </rPh>
    <rPh sb="2" eb="3">
      <t>ツマ</t>
    </rPh>
    <phoneticPr fontId="1"/>
  </si>
  <si>
    <t>1-0(0-0,1-0)</t>
    <phoneticPr fontId="1"/>
  </si>
  <si>
    <t>E２位明＋妻</t>
    <rPh sb="2" eb="3">
      <t>イ</t>
    </rPh>
    <rPh sb="3" eb="4">
      <t>ア</t>
    </rPh>
    <rPh sb="5" eb="6">
      <t>ツマ</t>
    </rPh>
    <phoneticPr fontId="1"/>
  </si>
  <si>
    <t>2015/1/27現在</t>
    <rPh sb="9" eb="11">
      <t>ゲンザイ</t>
    </rPh>
    <phoneticPr fontId="1"/>
  </si>
  <si>
    <t>0-12(0-7,0-5)</t>
    <phoneticPr fontId="1"/>
  </si>
  <si>
    <t>浦和西(6)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</si>
</sst>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9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0" borderId="76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center" vertical="center" shrinkToFit="1"/>
    </xf>
    <xf numFmtId="0" fontId="9" fillId="0" borderId="7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8" xfId="0" quotePrefix="1" applyNumberFormat="1" applyFont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9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61</xdr:row>
          <xdr:rowOff>161925</xdr:rowOff>
        </xdr:from>
        <xdr:to>
          <xdr:col>9</xdr:col>
          <xdr:colOff>1066800</xdr:colOff>
          <xdr:row>71</xdr:row>
          <xdr:rowOff>552450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tabSelected="1" topLeftCell="A55" zoomScale="90" zoomScaleNormal="90" workbookViewId="0">
      <selection activeCell="D16" sqref="D16:E1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46" width="2.625" customWidth="1"/>
  </cols>
  <sheetData>
    <row r="1" spans="1:10" ht="17.25" x14ac:dyDescent="0.15">
      <c r="A1" s="239" t="s">
        <v>20</v>
      </c>
      <c r="B1" s="239"/>
      <c r="C1" s="239"/>
      <c r="D1" s="239"/>
      <c r="E1" s="239"/>
      <c r="F1" s="239"/>
      <c r="G1" s="239"/>
      <c r="H1" s="239"/>
      <c r="I1" s="239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131" t="s">
        <v>274</v>
      </c>
      <c r="J2" s="1"/>
    </row>
    <row r="3" spans="1:10" ht="18" customHeight="1" thickBot="1" x14ac:dyDescent="0.2">
      <c r="A3" s="33" t="s">
        <v>6</v>
      </c>
      <c r="B3" s="215" t="s">
        <v>7</v>
      </c>
      <c r="C3" s="235"/>
      <c r="D3" s="34" t="s">
        <v>9</v>
      </c>
      <c r="E3" s="34" t="s">
        <v>10</v>
      </c>
      <c r="F3" s="34" t="s">
        <v>11</v>
      </c>
      <c r="G3" s="35" t="s">
        <v>12</v>
      </c>
      <c r="H3" s="34" t="s">
        <v>13</v>
      </c>
      <c r="I3" s="36" t="s">
        <v>14</v>
      </c>
    </row>
    <row r="4" spans="1:10" ht="20.25" customHeight="1" x14ac:dyDescent="0.15">
      <c r="A4" s="145" t="s">
        <v>240</v>
      </c>
      <c r="B4" s="236" t="s">
        <v>261</v>
      </c>
      <c r="C4" s="237"/>
      <c r="D4" s="197" t="s">
        <v>243</v>
      </c>
      <c r="E4" s="197" t="s">
        <v>224</v>
      </c>
      <c r="F4" s="197" t="s">
        <v>245</v>
      </c>
      <c r="G4" s="197" t="s">
        <v>246</v>
      </c>
      <c r="H4" s="197" t="s">
        <v>247</v>
      </c>
      <c r="I4" s="198" t="s">
        <v>249</v>
      </c>
    </row>
    <row r="5" spans="1:10" ht="20.25" customHeight="1" x14ac:dyDescent="0.15">
      <c r="A5" s="37" t="s">
        <v>188</v>
      </c>
      <c r="B5" s="204" t="s">
        <v>241</v>
      </c>
      <c r="C5" s="249"/>
      <c r="D5" s="38" t="s">
        <v>190</v>
      </c>
      <c r="E5" s="38" t="s">
        <v>191</v>
      </c>
      <c r="F5" s="197" t="s">
        <v>271</v>
      </c>
      <c r="G5" s="38" t="s">
        <v>225</v>
      </c>
      <c r="H5" s="197" t="s">
        <v>248</v>
      </c>
      <c r="I5" s="39" t="s">
        <v>175</v>
      </c>
    </row>
    <row r="6" spans="1:10" ht="20.25" customHeight="1" x14ac:dyDescent="0.15">
      <c r="A6" s="37" t="s">
        <v>189</v>
      </c>
      <c r="B6" s="253" t="s">
        <v>223</v>
      </c>
      <c r="C6" s="254"/>
      <c r="D6" s="197" t="s">
        <v>276</v>
      </c>
      <c r="E6" s="197" t="s">
        <v>244</v>
      </c>
      <c r="F6" s="38" t="s">
        <v>192</v>
      </c>
      <c r="G6" s="197" t="s">
        <v>226</v>
      </c>
      <c r="H6" s="38" t="s">
        <v>174</v>
      </c>
      <c r="I6" s="39" t="s">
        <v>250</v>
      </c>
    </row>
    <row r="7" spans="1:10" ht="20.25" customHeight="1" thickBot="1" x14ac:dyDescent="0.2">
      <c r="A7" s="151" t="s">
        <v>253</v>
      </c>
      <c r="B7" s="251" t="s">
        <v>242</v>
      </c>
      <c r="C7" s="252"/>
      <c r="D7" s="41" t="s">
        <v>171</v>
      </c>
      <c r="E7" s="41" t="s">
        <v>251</v>
      </c>
      <c r="F7" s="41" t="s">
        <v>172</v>
      </c>
      <c r="G7" s="41" t="s">
        <v>173</v>
      </c>
      <c r="H7" s="41" t="s">
        <v>193</v>
      </c>
      <c r="I7" s="199" t="s">
        <v>227</v>
      </c>
    </row>
    <row r="8" spans="1:10" ht="12" customHeight="1" thickBot="1" x14ac:dyDescent="0.2">
      <c r="A8" s="42"/>
      <c r="B8" s="42"/>
      <c r="C8" s="42"/>
      <c r="D8" s="42"/>
      <c r="E8" s="42"/>
      <c r="F8" s="42"/>
      <c r="G8" s="42"/>
      <c r="H8" s="42"/>
      <c r="I8" s="42"/>
      <c r="J8" s="1"/>
    </row>
    <row r="9" spans="1:10" ht="18.600000000000001" customHeight="1" thickBot="1" x14ac:dyDescent="0.2">
      <c r="A9" s="43" t="s">
        <v>18</v>
      </c>
      <c r="B9" s="35" t="s">
        <v>17</v>
      </c>
      <c r="C9" s="34" t="s">
        <v>8</v>
      </c>
      <c r="D9" s="215" t="s">
        <v>16</v>
      </c>
      <c r="E9" s="216"/>
      <c r="F9" s="247" t="s">
        <v>15</v>
      </c>
      <c r="G9" s="248"/>
      <c r="H9" s="216"/>
      <c r="I9" s="43" t="s">
        <v>1</v>
      </c>
      <c r="J9" s="1"/>
    </row>
    <row r="10" spans="1:10" ht="18.600000000000001" customHeight="1" x14ac:dyDescent="0.15">
      <c r="A10" s="240" t="s">
        <v>21</v>
      </c>
      <c r="B10" s="206" t="s">
        <v>5</v>
      </c>
      <c r="C10" s="30" t="s">
        <v>134</v>
      </c>
      <c r="D10" s="222" t="s">
        <v>135</v>
      </c>
      <c r="E10" s="245"/>
      <c r="F10" s="142" t="s">
        <v>71</v>
      </c>
      <c r="G10" s="132" t="s">
        <v>160</v>
      </c>
      <c r="H10" s="46" t="s">
        <v>95</v>
      </c>
      <c r="I10" s="67" t="s">
        <v>81</v>
      </c>
    </row>
    <row r="11" spans="1:10" ht="18.600000000000001" customHeight="1" x14ac:dyDescent="0.15">
      <c r="A11" s="213"/>
      <c r="B11" s="207"/>
      <c r="C11" s="29" t="s">
        <v>136</v>
      </c>
      <c r="D11" s="210" t="s">
        <v>137</v>
      </c>
      <c r="E11" s="217"/>
      <c r="F11" s="143" t="s">
        <v>67</v>
      </c>
      <c r="G11" s="133" t="s">
        <v>161</v>
      </c>
      <c r="H11" s="49" t="s">
        <v>75</v>
      </c>
      <c r="I11" s="68" t="s">
        <v>95</v>
      </c>
    </row>
    <row r="12" spans="1:10" ht="18.600000000000001" customHeight="1" thickBot="1" x14ac:dyDescent="0.2">
      <c r="A12" s="213"/>
      <c r="B12" s="208"/>
      <c r="C12" s="127" t="s">
        <v>138</v>
      </c>
      <c r="D12" s="224" t="s">
        <v>139</v>
      </c>
      <c r="E12" s="250"/>
      <c r="F12" s="144" t="s">
        <v>65</v>
      </c>
      <c r="G12" s="134" t="s">
        <v>162</v>
      </c>
      <c r="H12" s="51" t="s">
        <v>81</v>
      </c>
      <c r="I12" s="69" t="s">
        <v>67</v>
      </c>
    </row>
    <row r="13" spans="1:10" ht="18.600000000000001" customHeight="1" thickTop="1" x14ac:dyDescent="0.15">
      <c r="A13" s="213"/>
      <c r="B13" s="209" t="s">
        <v>4</v>
      </c>
      <c r="C13" s="128" t="s">
        <v>134</v>
      </c>
      <c r="D13" s="232" t="s">
        <v>140</v>
      </c>
      <c r="E13" s="246"/>
      <c r="F13" s="52" t="s">
        <v>76</v>
      </c>
      <c r="G13" s="135" t="s">
        <v>163</v>
      </c>
      <c r="H13" s="53" t="s">
        <v>84</v>
      </c>
      <c r="I13" s="70" t="s">
        <v>83</v>
      </c>
    </row>
    <row r="14" spans="1:10" ht="18.600000000000001" customHeight="1" x14ac:dyDescent="0.15">
      <c r="A14" s="213"/>
      <c r="B14" s="207"/>
      <c r="C14" s="29" t="s">
        <v>136</v>
      </c>
      <c r="D14" s="210" t="s">
        <v>141</v>
      </c>
      <c r="E14" s="217"/>
      <c r="F14" s="143" t="s">
        <v>69</v>
      </c>
      <c r="G14" s="133" t="s">
        <v>164</v>
      </c>
      <c r="H14" s="49" t="s">
        <v>93</v>
      </c>
      <c r="I14" s="68" t="s">
        <v>96</v>
      </c>
    </row>
    <row r="15" spans="1:10" ht="18.600000000000001" customHeight="1" x14ac:dyDescent="0.15">
      <c r="A15" s="213"/>
      <c r="B15" s="207"/>
      <c r="C15" s="29" t="s">
        <v>138</v>
      </c>
      <c r="D15" s="210" t="s">
        <v>142</v>
      </c>
      <c r="E15" s="217"/>
      <c r="F15" s="143" t="s">
        <v>83</v>
      </c>
      <c r="G15" s="133" t="s">
        <v>165</v>
      </c>
      <c r="H15" s="49" t="s">
        <v>91</v>
      </c>
      <c r="I15" s="68" t="s">
        <v>84</v>
      </c>
    </row>
    <row r="16" spans="1:10" ht="18.600000000000001" customHeight="1" thickBot="1" x14ac:dyDescent="0.2">
      <c r="A16" s="213"/>
      <c r="B16" s="208"/>
      <c r="C16" s="129" t="s">
        <v>143</v>
      </c>
      <c r="D16" s="243" t="s">
        <v>144</v>
      </c>
      <c r="E16" s="244"/>
      <c r="F16" s="54" t="s">
        <v>130</v>
      </c>
      <c r="G16" s="136" t="s">
        <v>166</v>
      </c>
      <c r="H16" s="55" t="s">
        <v>96</v>
      </c>
      <c r="I16" s="69" t="s">
        <v>93</v>
      </c>
    </row>
    <row r="17" spans="1:9" ht="18.600000000000001" customHeight="1" thickTop="1" x14ac:dyDescent="0.15">
      <c r="A17" s="213"/>
      <c r="B17" s="207" t="s">
        <v>2</v>
      </c>
      <c r="C17" s="28" t="s">
        <v>134</v>
      </c>
      <c r="D17" s="228" t="s">
        <v>140</v>
      </c>
      <c r="E17" s="238"/>
      <c r="F17" s="145" t="s">
        <v>79</v>
      </c>
      <c r="G17" s="137" t="s">
        <v>167</v>
      </c>
      <c r="H17" s="56" t="s">
        <v>87</v>
      </c>
      <c r="I17" s="70" t="s">
        <v>68</v>
      </c>
    </row>
    <row r="18" spans="1:9" ht="18.600000000000001" customHeight="1" x14ac:dyDescent="0.15">
      <c r="A18" s="213"/>
      <c r="B18" s="207"/>
      <c r="C18" s="28" t="s">
        <v>136</v>
      </c>
      <c r="D18" s="228" t="s">
        <v>141</v>
      </c>
      <c r="E18" s="238"/>
      <c r="F18" s="145" t="s">
        <v>78</v>
      </c>
      <c r="G18" s="137" t="s">
        <v>168</v>
      </c>
      <c r="H18" s="56" t="s">
        <v>94</v>
      </c>
      <c r="I18" s="68" t="s">
        <v>72</v>
      </c>
    </row>
    <row r="19" spans="1:9" ht="18.600000000000001" customHeight="1" x14ac:dyDescent="0.15">
      <c r="A19" s="213"/>
      <c r="B19" s="207"/>
      <c r="C19" s="28" t="s">
        <v>138</v>
      </c>
      <c r="D19" s="228" t="s">
        <v>145</v>
      </c>
      <c r="E19" s="238"/>
      <c r="F19" s="145" t="s">
        <v>68</v>
      </c>
      <c r="G19" s="137" t="s">
        <v>169</v>
      </c>
      <c r="H19" s="56" t="s">
        <v>92</v>
      </c>
      <c r="I19" s="68" t="s">
        <v>79</v>
      </c>
    </row>
    <row r="20" spans="1:9" ht="18.600000000000001" customHeight="1" thickBot="1" x14ac:dyDescent="0.2">
      <c r="A20" s="213"/>
      <c r="B20" s="207"/>
      <c r="C20" s="32" t="s">
        <v>146</v>
      </c>
      <c r="D20" s="241" t="s">
        <v>147</v>
      </c>
      <c r="E20" s="242"/>
      <c r="F20" s="146" t="s">
        <v>72</v>
      </c>
      <c r="G20" s="138" t="s">
        <v>170</v>
      </c>
      <c r="H20" s="57" t="s">
        <v>80</v>
      </c>
      <c r="I20" s="71" t="s">
        <v>78</v>
      </c>
    </row>
    <row r="21" spans="1:9" ht="18.600000000000001" customHeight="1" x14ac:dyDescent="0.15">
      <c r="A21" s="212" t="s">
        <v>22</v>
      </c>
      <c r="B21" s="206" t="s">
        <v>3</v>
      </c>
      <c r="C21" s="130" t="s">
        <v>134</v>
      </c>
      <c r="D21" s="222" t="s">
        <v>140</v>
      </c>
      <c r="E21" s="223"/>
      <c r="F21" s="142" t="s">
        <v>72</v>
      </c>
      <c r="G21" s="132" t="s">
        <v>176</v>
      </c>
      <c r="H21" s="46" t="s">
        <v>130</v>
      </c>
      <c r="I21" s="67" t="s">
        <v>86</v>
      </c>
    </row>
    <row r="22" spans="1:9" ht="18.600000000000001" customHeight="1" x14ac:dyDescent="0.15">
      <c r="A22" s="213"/>
      <c r="B22" s="207"/>
      <c r="C22" s="29" t="s">
        <v>136</v>
      </c>
      <c r="D22" s="228" t="s">
        <v>141</v>
      </c>
      <c r="E22" s="229"/>
      <c r="F22" s="145" t="s">
        <v>85</v>
      </c>
      <c r="G22" s="137" t="s">
        <v>177</v>
      </c>
      <c r="H22" s="56" t="s">
        <v>93</v>
      </c>
      <c r="I22" s="68" t="s">
        <v>82</v>
      </c>
    </row>
    <row r="23" spans="1:9" ht="18.600000000000001" customHeight="1" x14ac:dyDescent="0.15">
      <c r="A23" s="213"/>
      <c r="B23" s="207"/>
      <c r="C23" s="11" t="s">
        <v>138</v>
      </c>
      <c r="D23" s="228" t="s">
        <v>145</v>
      </c>
      <c r="E23" s="229"/>
      <c r="F23" s="145" t="s">
        <v>86</v>
      </c>
      <c r="G23" s="137" t="s">
        <v>178</v>
      </c>
      <c r="H23" s="56" t="s">
        <v>94</v>
      </c>
      <c r="I23" s="68" t="s">
        <v>88</v>
      </c>
    </row>
    <row r="24" spans="1:9" ht="18.600000000000001" customHeight="1" thickBot="1" x14ac:dyDescent="0.2">
      <c r="A24" s="213"/>
      <c r="B24" s="207"/>
      <c r="C24" s="11" t="s">
        <v>146</v>
      </c>
      <c r="D24" s="230" t="s">
        <v>147</v>
      </c>
      <c r="E24" s="231"/>
      <c r="F24" s="149" t="s">
        <v>82</v>
      </c>
      <c r="G24" s="139" t="s">
        <v>179</v>
      </c>
      <c r="H24" s="59" t="s">
        <v>90</v>
      </c>
      <c r="I24" s="69" t="s">
        <v>85</v>
      </c>
    </row>
    <row r="25" spans="1:9" ht="18.600000000000001" customHeight="1" thickTop="1" x14ac:dyDescent="0.15">
      <c r="A25" s="213"/>
      <c r="B25" s="226" t="s">
        <v>19</v>
      </c>
      <c r="C25" s="128" t="s">
        <v>134</v>
      </c>
      <c r="D25" s="232" t="s">
        <v>140</v>
      </c>
      <c r="E25" s="233"/>
      <c r="F25" s="150" t="s">
        <v>68</v>
      </c>
      <c r="G25" s="135" t="s">
        <v>180</v>
      </c>
      <c r="H25" s="53" t="s">
        <v>84</v>
      </c>
      <c r="I25" s="70" t="s">
        <v>95</v>
      </c>
    </row>
    <row r="26" spans="1:9" ht="18.600000000000001" customHeight="1" x14ac:dyDescent="0.15">
      <c r="A26" s="213"/>
      <c r="B26" s="220"/>
      <c r="C26" s="32" t="s">
        <v>136</v>
      </c>
      <c r="D26" s="210" t="s">
        <v>141</v>
      </c>
      <c r="E26" s="211"/>
      <c r="F26" s="48" t="s">
        <v>73</v>
      </c>
      <c r="G26" s="133" t="s">
        <v>181</v>
      </c>
      <c r="H26" s="152" t="s">
        <v>81</v>
      </c>
      <c r="I26" s="68" t="s">
        <v>92</v>
      </c>
    </row>
    <row r="27" spans="1:9" ht="18.600000000000001" customHeight="1" x14ac:dyDescent="0.15">
      <c r="A27" s="213"/>
      <c r="B27" s="220"/>
      <c r="C27" s="11" t="s">
        <v>138</v>
      </c>
      <c r="D27" s="210" t="s">
        <v>145</v>
      </c>
      <c r="E27" s="211"/>
      <c r="F27" s="48" t="s">
        <v>87</v>
      </c>
      <c r="G27" s="133" t="s">
        <v>182</v>
      </c>
      <c r="H27" s="152" t="s">
        <v>95</v>
      </c>
      <c r="I27" s="68" t="s">
        <v>68</v>
      </c>
    </row>
    <row r="28" spans="1:9" ht="18.600000000000001" customHeight="1" thickBot="1" x14ac:dyDescent="0.2">
      <c r="A28" s="213"/>
      <c r="B28" s="227"/>
      <c r="C28" s="127" t="s">
        <v>146</v>
      </c>
      <c r="D28" s="224" t="s">
        <v>147</v>
      </c>
      <c r="E28" s="225"/>
      <c r="F28" s="50" t="s">
        <v>76</v>
      </c>
      <c r="G28" s="134" t="s">
        <v>183</v>
      </c>
      <c r="H28" s="51" t="s">
        <v>92</v>
      </c>
      <c r="I28" s="69" t="s">
        <v>73</v>
      </c>
    </row>
    <row r="29" spans="1:9" ht="18.600000000000001" customHeight="1" thickTop="1" x14ac:dyDescent="0.15">
      <c r="A29" s="213"/>
      <c r="B29" s="220" t="s">
        <v>2</v>
      </c>
      <c r="C29" s="28" t="s">
        <v>134</v>
      </c>
      <c r="D29" s="228" t="s">
        <v>140</v>
      </c>
      <c r="E29" s="229"/>
      <c r="F29" s="145" t="s">
        <v>75</v>
      </c>
      <c r="G29" s="137" t="s">
        <v>184</v>
      </c>
      <c r="H29" s="56" t="s">
        <v>91</v>
      </c>
      <c r="I29" s="70" t="s">
        <v>69</v>
      </c>
    </row>
    <row r="30" spans="1:9" ht="18.600000000000001" customHeight="1" x14ac:dyDescent="0.15">
      <c r="A30" s="213"/>
      <c r="B30" s="220"/>
      <c r="C30" s="29" t="s">
        <v>136</v>
      </c>
      <c r="D30" s="210" t="s">
        <v>141</v>
      </c>
      <c r="E30" s="211"/>
      <c r="F30" s="143" t="s">
        <v>70</v>
      </c>
      <c r="G30" s="133" t="s">
        <v>185</v>
      </c>
      <c r="H30" s="49" t="s">
        <v>78</v>
      </c>
      <c r="I30" s="68" t="s">
        <v>74</v>
      </c>
    </row>
    <row r="31" spans="1:9" ht="18.600000000000001" customHeight="1" x14ac:dyDescent="0.15">
      <c r="A31" s="213"/>
      <c r="B31" s="220"/>
      <c r="C31" s="11" t="s">
        <v>138</v>
      </c>
      <c r="D31" s="210" t="s">
        <v>145</v>
      </c>
      <c r="E31" s="211"/>
      <c r="F31" s="143" t="s">
        <v>69</v>
      </c>
      <c r="G31" s="133" t="s">
        <v>186</v>
      </c>
      <c r="H31" s="49" t="s">
        <v>132</v>
      </c>
      <c r="I31" s="68" t="s">
        <v>75</v>
      </c>
    </row>
    <row r="32" spans="1:9" ht="18.600000000000001" customHeight="1" thickBot="1" x14ac:dyDescent="0.2">
      <c r="A32" s="214"/>
      <c r="B32" s="221"/>
      <c r="C32" s="31" t="s">
        <v>146</v>
      </c>
      <c r="D32" s="218" t="s">
        <v>147</v>
      </c>
      <c r="E32" s="219"/>
      <c r="F32" s="151" t="s">
        <v>66</v>
      </c>
      <c r="G32" s="140" t="s">
        <v>187</v>
      </c>
      <c r="H32" s="60" t="s">
        <v>74</v>
      </c>
      <c r="I32" s="71" t="s">
        <v>70</v>
      </c>
    </row>
    <row r="33" spans="1:9" ht="18.600000000000001" customHeight="1" x14ac:dyDescent="0.15">
      <c r="A33" s="259" t="s">
        <v>23</v>
      </c>
      <c r="B33" s="206" t="s">
        <v>29</v>
      </c>
      <c r="C33" s="44" t="s">
        <v>203</v>
      </c>
      <c r="D33" s="202" t="s">
        <v>204</v>
      </c>
      <c r="E33" s="203"/>
      <c r="F33" s="45" t="s">
        <v>80</v>
      </c>
      <c r="G33" s="132" t="s">
        <v>214</v>
      </c>
      <c r="H33" s="167" t="s">
        <v>96</v>
      </c>
      <c r="I33" s="67" t="s">
        <v>82</v>
      </c>
    </row>
    <row r="34" spans="1:9" ht="18.600000000000001" customHeight="1" x14ac:dyDescent="0.15">
      <c r="A34" s="260"/>
      <c r="B34" s="207"/>
      <c r="C34" s="47" t="s">
        <v>205</v>
      </c>
      <c r="D34" s="204" t="s">
        <v>211</v>
      </c>
      <c r="E34" s="205"/>
      <c r="F34" s="143" t="s">
        <v>71</v>
      </c>
      <c r="G34" s="133" t="s">
        <v>215</v>
      </c>
      <c r="H34" s="148" t="s">
        <v>79</v>
      </c>
      <c r="I34" s="68" t="s">
        <v>78</v>
      </c>
    </row>
    <row r="35" spans="1:9" ht="18.600000000000001" customHeight="1" x14ac:dyDescent="0.15">
      <c r="A35" s="260"/>
      <c r="B35" s="207"/>
      <c r="C35" s="47" t="s">
        <v>206</v>
      </c>
      <c r="D35" s="234" t="s">
        <v>207</v>
      </c>
      <c r="E35" s="204"/>
      <c r="F35" s="48" t="s">
        <v>74</v>
      </c>
      <c r="G35" s="133" t="s">
        <v>216</v>
      </c>
      <c r="H35" s="152" t="s">
        <v>82</v>
      </c>
      <c r="I35" s="68" t="s">
        <v>80</v>
      </c>
    </row>
    <row r="36" spans="1:9" ht="18.600000000000001" customHeight="1" thickBot="1" x14ac:dyDescent="0.2">
      <c r="A36" s="260"/>
      <c r="B36" s="208"/>
      <c r="C36" s="164" t="s">
        <v>208</v>
      </c>
      <c r="D36" s="200" t="s">
        <v>209</v>
      </c>
      <c r="E36" s="201"/>
      <c r="F36" s="50" t="s">
        <v>78</v>
      </c>
      <c r="G36" s="134" t="s">
        <v>217</v>
      </c>
      <c r="H36" s="51" t="s">
        <v>86</v>
      </c>
      <c r="I36" s="69" t="s">
        <v>210</v>
      </c>
    </row>
    <row r="37" spans="1:9" ht="18.600000000000001" customHeight="1" thickTop="1" x14ac:dyDescent="0.15">
      <c r="A37" s="260"/>
      <c r="B37" s="209" t="s">
        <v>30</v>
      </c>
      <c r="C37" s="165" t="s">
        <v>212</v>
      </c>
      <c r="D37" s="263" t="s">
        <v>201</v>
      </c>
      <c r="E37" s="264"/>
      <c r="F37" s="150" t="s">
        <v>68</v>
      </c>
      <c r="G37" s="166" t="s">
        <v>218</v>
      </c>
      <c r="H37" s="53" t="s">
        <v>198</v>
      </c>
      <c r="I37" s="70" t="s">
        <v>199</v>
      </c>
    </row>
    <row r="38" spans="1:9" ht="18.600000000000001" customHeight="1" thickBot="1" x14ac:dyDescent="0.2">
      <c r="A38" s="260"/>
      <c r="B38" s="208"/>
      <c r="C38" s="164" t="s">
        <v>136</v>
      </c>
      <c r="D38" s="200" t="s">
        <v>202</v>
      </c>
      <c r="E38" s="201"/>
      <c r="F38" s="144" t="s">
        <v>199</v>
      </c>
      <c r="G38" s="136" t="s">
        <v>219</v>
      </c>
      <c r="H38" s="51" t="s">
        <v>200</v>
      </c>
      <c r="I38" s="69" t="s">
        <v>197</v>
      </c>
    </row>
    <row r="39" spans="1:9" ht="18.600000000000001" customHeight="1" thickTop="1" x14ac:dyDescent="0.15">
      <c r="A39" s="260"/>
      <c r="B39" s="209" t="s">
        <v>5</v>
      </c>
      <c r="C39" s="147" t="s">
        <v>134</v>
      </c>
      <c r="D39" s="228" t="s">
        <v>135</v>
      </c>
      <c r="E39" s="229"/>
      <c r="F39" s="145" t="s">
        <v>70</v>
      </c>
      <c r="G39" s="137" t="s">
        <v>220</v>
      </c>
      <c r="H39" s="56" t="s">
        <v>94</v>
      </c>
      <c r="I39" s="163" t="s">
        <v>65</v>
      </c>
    </row>
    <row r="40" spans="1:9" ht="18.600000000000001" customHeight="1" x14ac:dyDescent="0.15">
      <c r="A40" s="260"/>
      <c r="B40" s="207"/>
      <c r="C40" s="28" t="s">
        <v>136</v>
      </c>
      <c r="D40" s="228" t="s">
        <v>137</v>
      </c>
      <c r="E40" s="229"/>
      <c r="F40" s="145" t="s">
        <v>67</v>
      </c>
      <c r="G40" s="137" t="s">
        <v>221</v>
      </c>
      <c r="H40" s="56" t="s">
        <v>91</v>
      </c>
      <c r="I40" s="68" t="s">
        <v>70</v>
      </c>
    </row>
    <row r="41" spans="1:9" ht="18.600000000000001" customHeight="1" thickBot="1" x14ac:dyDescent="0.2">
      <c r="A41" s="261"/>
      <c r="B41" s="257"/>
      <c r="C41" s="11" t="s">
        <v>138</v>
      </c>
      <c r="D41" s="230" t="s">
        <v>147</v>
      </c>
      <c r="E41" s="231"/>
      <c r="F41" s="149" t="s">
        <v>65</v>
      </c>
      <c r="G41" s="141" t="s">
        <v>222</v>
      </c>
      <c r="H41" s="72" t="s">
        <v>89</v>
      </c>
      <c r="I41" s="71" t="s">
        <v>91</v>
      </c>
    </row>
    <row r="42" spans="1:9" ht="18.600000000000001" customHeight="1" x14ac:dyDescent="0.15">
      <c r="A42" s="262" t="s">
        <v>24</v>
      </c>
      <c r="B42" s="206" t="s">
        <v>3</v>
      </c>
      <c r="C42" s="30" t="s">
        <v>134</v>
      </c>
      <c r="D42" s="222" t="s">
        <v>140</v>
      </c>
      <c r="E42" s="223"/>
      <c r="F42" s="142" t="s">
        <v>132</v>
      </c>
      <c r="G42" s="132" t="s">
        <v>228</v>
      </c>
      <c r="H42" s="46" t="s">
        <v>93</v>
      </c>
      <c r="I42" s="67" t="s">
        <v>73</v>
      </c>
    </row>
    <row r="43" spans="1:9" ht="18.600000000000001" customHeight="1" x14ac:dyDescent="0.15">
      <c r="A43" s="262"/>
      <c r="B43" s="207"/>
      <c r="C43" s="28" t="s">
        <v>136</v>
      </c>
      <c r="D43" s="210" t="s">
        <v>141</v>
      </c>
      <c r="E43" s="211"/>
      <c r="F43" s="143" t="s">
        <v>69</v>
      </c>
      <c r="G43" s="133" t="s">
        <v>229</v>
      </c>
      <c r="H43" s="49" t="s">
        <v>85</v>
      </c>
      <c r="I43" s="68" t="s">
        <v>86</v>
      </c>
    </row>
    <row r="44" spans="1:9" ht="18.600000000000001" customHeight="1" x14ac:dyDescent="0.15">
      <c r="A44" s="262"/>
      <c r="B44" s="207"/>
      <c r="C44" s="28" t="s">
        <v>138</v>
      </c>
      <c r="D44" s="210" t="s">
        <v>145</v>
      </c>
      <c r="E44" s="211"/>
      <c r="F44" s="143" t="s">
        <v>65</v>
      </c>
      <c r="G44" s="133" t="s">
        <v>230</v>
      </c>
      <c r="H44" s="49" t="s">
        <v>73</v>
      </c>
      <c r="I44" s="68" t="s">
        <v>93</v>
      </c>
    </row>
    <row r="45" spans="1:9" ht="18.600000000000001" customHeight="1" thickBot="1" x14ac:dyDescent="0.2">
      <c r="A45" s="262"/>
      <c r="B45" s="207"/>
      <c r="C45" s="32" t="s">
        <v>146</v>
      </c>
      <c r="D45" s="230" t="s">
        <v>147</v>
      </c>
      <c r="E45" s="231"/>
      <c r="F45" s="149" t="s">
        <v>70</v>
      </c>
      <c r="G45" s="139" t="s">
        <v>231</v>
      </c>
      <c r="H45" s="59" t="s">
        <v>86</v>
      </c>
      <c r="I45" s="69" t="s">
        <v>69</v>
      </c>
    </row>
    <row r="46" spans="1:9" ht="18.600000000000001" customHeight="1" thickTop="1" x14ac:dyDescent="0.15">
      <c r="A46" s="262"/>
      <c r="B46" s="209" t="s">
        <v>29</v>
      </c>
      <c r="C46" s="128" t="s">
        <v>134</v>
      </c>
      <c r="D46" s="232" t="s">
        <v>140</v>
      </c>
      <c r="E46" s="233"/>
      <c r="F46" s="52" t="s">
        <v>74</v>
      </c>
      <c r="G46" s="135" t="s">
        <v>232</v>
      </c>
      <c r="H46" s="53" t="s">
        <v>90</v>
      </c>
      <c r="I46" s="70" t="s">
        <v>213</v>
      </c>
    </row>
    <row r="47" spans="1:9" ht="18.600000000000001" customHeight="1" x14ac:dyDescent="0.15">
      <c r="A47" s="262"/>
      <c r="B47" s="207"/>
      <c r="C47" s="28" t="s">
        <v>136</v>
      </c>
      <c r="D47" s="210" t="s">
        <v>141</v>
      </c>
      <c r="E47" s="211"/>
      <c r="F47" s="143" t="s">
        <v>71</v>
      </c>
      <c r="G47" s="133" t="s">
        <v>233</v>
      </c>
      <c r="H47" s="49" t="s">
        <v>87</v>
      </c>
      <c r="I47" s="68" t="s">
        <v>88</v>
      </c>
    </row>
    <row r="48" spans="1:9" ht="18.600000000000001" customHeight="1" x14ac:dyDescent="0.15">
      <c r="A48" s="262"/>
      <c r="B48" s="207"/>
      <c r="C48" s="28" t="s">
        <v>138</v>
      </c>
      <c r="D48" s="210" t="s">
        <v>145</v>
      </c>
      <c r="E48" s="211"/>
      <c r="F48" s="143" t="s">
        <v>72</v>
      </c>
      <c r="G48" s="133" t="s">
        <v>234</v>
      </c>
      <c r="H48" s="49" t="s">
        <v>96</v>
      </c>
      <c r="I48" s="68" t="s">
        <v>74</v>
      </c>
    </row>
    <row r="49" spans="1:10" ht="18.600000000000001" customHeight="1" thickBot="1" x14ac:dyDescent="0.2">
      <c r="A49" s="262"/>
      <c r="B49" s="208"/>
      <c r="C49" s="129" t="s">
        <v>146</v>
      </c>
      <c r="D49" s="224" t="s">
        <v>147</v>
      </c>
      <c r="E49" s="225"/>
      <c r="F49" s="144" t="s">
        <v>80</v>
      </c>
      <c r="G49" s="134" t="s">
        <v>235</v>
      </c>
      <c r="H49" s="51" t="s">
        <v>130</v>
      </c>
      <c r="I49" s="69" t="s">
        <v>210</v>
      </c>
    </row>
    <row r="50" spans="1:10" ht="18.600000000000001" customHeight="1" thickTop="1" x14ac:dyDescent="0.15">
      <c r="A50" s="260"/>
      <c r="B50" s="207" t="s">
        <v>0</v>
      </c>
      <c r="C50" s="28" t="s">
        <v>134</v>
      </c>
      <c r="D50" s="228" t="s">
        <v>140</v>
      </c>
      <c r="E50" s="229"/>
      <c r="F50" s="145" t="s">
        <v>84</v>
      </c>
      <c r="G50" s="137" t="s">
        <v>236</v>
      </c>
      <c r="H50" s="56" t="s">
        <v>92</v>
      </c>
      <c r="I50" s="70" t="s">
        <v>79</v>
      </c>
    </row>
    <row r="51" spans="1:10" ht="18.600000000000001" customHeight="1" x14ac:dyDescent="0.15">
      <c r="A51" s="260"/>
      <c r="B51" s="207"/>
      <c r="C51" s="28" t="s">
        <v>136</v>
      </c>
      <c r="D51" s="210" t="s">
        <v>141</v>
      </c>
      <c r="E51" s="211"/>
      <c r="F51" s="143" t="s">
        <v>67</v>
      </c>
      <c r="G51" s="133" t="s">
        <v>237</v>
      </c>
      <c r="H51" s="49" t="s">
        <v>83</v>
      </c>
      <c r="I51" s="68" t="s">
        <v>81</v>
      </c>
    </row>
    <row r="52" spans="1:10" ht="18.600000000000001" customHeight="1" x14ac:dyDescent="0.15">
      <c r="A52" s="260"/>
      <c r="B52" s="207"/>
      <c r="C52" s="28" t="s">
        <v>138</v>
      </c>
      <c r="D52" s="210" t="s">
        <v>145</v>
      </c>
      <c r="E52" s="211"/>
      <c r="F52" s="143" t="s">
        <v>79</v>
      </c>
      <c r="G52" s="133" t="s">
        <v>238</v>
      </c>
      <c r="H52" s="49" t="s">
        <v>95</v>
      </c>
      <c r="I52" s="68" t="s">
        <v>84</v>
      </c>
    </row>
    <row r="53" spans="1:10" ht="18.600000000000001" customHeight="1" thickBot="1" x14ac:dyDescent="0.2">
      <c r="A53" s="261"/>
      <c r="B53" s="257"/>
      <c r="C53" s="15" t="s">
        <v>146</v>
      </c>
      <c r="D53" s="218" t="s">
        <v>147</v>
      </c>
      <c r="E53" s="219"/>
      <c r="F53" s="40" t="s">
        <v>81</v>
      </c>
      <c r="G53" s="140" t="s">
        <v>239</v>
      </c>
      <c r="H53" s="168" t="s">
        <v>89</v>
      </c>
      <c r="I53" s="71" t="s">
        <v>67</v>
      </c>
    </row>
    <row r="54" spans="1:10" ht="18.600000000000001" customHeight="1" x14ac:dyDescent="0.15">
      <c r="A54" s="240" t="s">
        <v>195</v>
      </c>
      <c r="B54" s="206" t="s">
        <v>196</v>
      </c>
      <c r="C54" s="161" t="s">
        <v>134</v>
      </c>
      <c r="D54" s="222" t="s">
        <v>140</v>
      </c>
      <c r="E54" s="245"/>
      <c r="F54" s="37" t="s">
        <v>73</v>
      </c>
      <c r="G54" s="137" t="s">
        <v>252</v>
      </c>
      <c r="H54" s="173" t="s">
        <v>89</v>
      </c>
      <c r="I54" s="67" t="s">
        <v>77</v>
      </c>
    </row>
    <row r="55" spans="1:10" ht="18.600000000000001" customHeight="1" x14ac:dyDescent="0.15">
      <c r="A55" s="213"/>
      <c r="B55" s="207"/>
      <c r="C55" s="159" t="s">
        <v>136</v>
      </c>
      <c r="D55" s="210" t="s">
        <v>141</v>
      </c>
      <c r="E55" s="217"/>
      <c r="F55" s="143" t="s">
        <v>66</v>
      </c>
      <c r="G55" s="133" t="s">
        <v>260</v>
      </c>
      <c r="H55" s="49" t="s">
        <v>82</v>
      </c>
      <c r="I55" s="68" t="s">
        <v>83</v>
      </c>
    </row>
    <row r="56" spans="1:10" ht="18.600000000000001" customHeight="1" x14ac:dyDescent="0.15">
      <c r="A56" s="213"/>
      <c r="B56" s="207"/>
      <c r="C56" s="162" t="s">
        <v>138</v>
      </c>
      <c r="D56" s="210" t="s">
        <v>145</v>
      </c>
      <c r="E56" s="217"/>
      <c r="F56" s="143" t="s">
        <v>132</v>
      </c>
      <c r="G56" s="133" t="s">
        <v>272</v>
      </c>
      <c r="H56" s="196" t="s">
        <v>85</v>
      </c>
      <c r="I56" s="68" t="s">
        <v>89</v>
      </c>
    </row>
    <row r="57" spans="1:10" ht="18.600000000000001" customHeight="1" thickBot="1" x14ac:dyDescent="0.2">
      <c r="A57" s="214"/>
      <c r="B57" s="257"/>
      <c r="C57" s="160" t="s">
        <v>146</v>
      </c>
      <c r="D57" s="218" t="s">
        <v>147</v>
      </c>
      <c r="E57" s="265"/>
      <c r="F57" s="58" t="s">
        <v>75</v>
      </c>
      <c r="G57" s="140" t="s">
        <v>275</v>
      </c>
      <c r="H57" s="168" t="s">
        <v>83</v>
      </c>
      <c r="I57" s="71" t="s">
        <v>66</v>
      </c>
    </row>
    <row r="58" spans="1:10" ht="13.5" customHeight="1" x14ac:dyDescent="0.15">
      <c r="A58" s="21"/>
      <c r="B58" s="169" t="s">
        <v>131</v>
      </c>
      <c r="C58" s="21"/>
      <c r="E58" s="169"/>
      <c r="F58" s="126"/>
      <c r="G58" s="62" t="s">
        <v>133</v>
      </c>
      <c r="H58" s="21"/>
      <c r="I58" s="42"/>
      <c r="J58" s="1"/>
    </row>
    <row r="59" spans="1:10" ht="13.5" customHeight="1" x14ac:dyDescent="0.15">
      <c r="A59" s="21"/>
      <c r="B59" s="61"/>
      <c r="C59" s="21"/>
      <c r="D59" s="21"/>
      <c r="E59" s="21"/>
      <c r="F59" s="21"/>
      <c r="G59" s="21"/>
      <c r="H59" s="21"/>
      <c r="I59" s="42"/>
      <c r="J59" s="1"/>
    </row>
    <row r="60" spans="1:10" ht="13.5" customHeight="1" x14ac:dyDescent="0.15">
      <c r="A60" s="21"/>
      <c r="B60" s="61"/>
      <c r="C60" s="21"/>
      <c r="D60" s="21"/>
      <c r="E60" s="21"/>
      <c r="F60" s="21"/>
      <c r="G60" s="21"/>
      <c r="H60" s="21"/>
      <c r="I60" s="42"/>
      <c r="J60" s="1"/>
    </row>
    <row r="61" spans="1:10" ht="13.5" customHeight="1" x14ac:dyDescent="0.15">
      <c r="A61" s="21"/>
      <c r="B61" s="61"/>
      <c r="C61" s="21"/>
      <c r="D61" s="21"/>
      <c r="E61" s="21"/>
      <c r="F61" s="21"/>
      <c r="G61" s="21"/>
      <c r="H61" s="21"/>
      <c r="I61" s="42"/>
      <c r="J61" s="1"/>
    </row>
    <row r="62" spans="1:10" ht="25.5" customHeight="1" x14ac:dyDescent="0.15">
      <c r="A62" s="21"/>
      <c r="B62" s="61"/>
      <c r="C62" s="21"/>
      <c r="D62" s="21"/>
      <c r="E62" s="21"/>
      <c r="F62" s="21"/>
      <c r="G62" s="21"/>
      <c r="H62" s="21"/>
      <c r="I62" s="42"/>
      <c r="J62" s="1"/>
    </row>
    <row r="63" spans="1:10" x14ac:dyDescent="0.15">
      <c r="A63" s="63"/>
      <c r="B63" s="63"/>
      <c r="C63" s="63"/>
      <c r="D63" s="63"/>
      <c r="E63" s="63"/>
      <c r="F63" s="63"/>
      <c r="G63" s="63"/>
      <c r="H63" s="63"/>
      <c r="I63" s="63"/>
    </row>
    <row r="64" spans="1:10" x14ac:dyDescent="0.15">
      <c r="A64" s="63"/>
      <c r="B64" s="63"/>
      <c r="C64" s="63"/>
      <c r="D64" s="63"/>
      <c r="E64" s="63"/>
      <c r="F64" s="63"/>
      <c r="G64" s="63"/>
      <c r="H64" s="63"/>
      <c r="I64" s="63"/>
    </row>
    <row r="65" spans="1:10" x14ac:dyDescent="0.15">
      <c r="A65" s="63"/>
      <c r="B65" s="63"/>
      <c r="C65" s="63"/>
      <c r="D65" s="63"/>
      <c r="E65" s="63"/>
      <c r="F65" s="63"/>
      <c r="G65" s="63"/>
      <c r="H65" s="63"/>
      <c r="I65" s="63"/>
    </row>
    <row r="66" spans="1:10" x14ac:dyDescent="0.15">
      <c r="A66" s="63"/>
      <c r="B66" s="63"/>
      <c r="C66" s="63"/>
      <c r="D66" s="63"/>
      <c r="E66" s="63"/>
      <c r="F66" s="63"/>
      <c r="G66" s="63"/>
      <c r="H66" s="63"/>
      <c r="I66" s="63"/>
    </row>
    <row r="67" spans="1:10" x14ac:dyDescent="0.15">
      <c r="A67" s="63"/>
      <c r="B67" s="63"/>
      <c r="C67" s="63"/>
      <c r="D67" s="63"/>
      <c r="E67" s="63"/>
      <c r="F67" s="63"/>
      <c r="G67" s="63"/>
      <c r="H67" s="63"/>
      <c r="I67" s="63"/>
    </row>
    <row r="68" spans="1:10" x14ac:dyDescent="0.15">
      <c r="A68" s="63"/>
      <c r="B68" s="63"/>
      <c r="C68" s="63"/>
      <c r="D68" s="63"/>
      <c r="E68" s="63"/>
      <c r="F68" s="63"/>
      <c r="G68" s="63"/>
      <c r="H68" s="63"/>
      <c r="I68" s="63"/>
    </row>
    <row r="69" spans="1:10" x14ac:dyDescent="0.15">
      <c r="A69" s="63"/>
      <c r="B69" s="63"/>
      <c r="C69" s="63"/>
      <c r="D69" s="63"/>
      <c r="E69" s="63"/>
      <c r="F69" s="63"/>
      <c r="G69" s="63"/>
      <c r="H69" s="63"/>
      <c r="I69" s="63"/>
    </row>
    <row r="70" spans="1:10" x14ac:dyDescent="0.15">
      <c r="A70" s="63"/>
      <c r="B70" s="63"/>
      <c r="C70" s="63"/>
      <c r="D70" s="63"/>
      <c r="E70" s="63"/>
      <c r="F70" s="63"/>
      <c r="G70" s="63"/>
      <c r="H70" s="63"/>
      <c r="I70" s="63"/>
    </row>
    <row r="71" spans="1:10" x14ac:dyDescent="0.15">
      <c r="A71" s="63"/>
      <c r="B71" s="63"/>
      <c r="C71" s="63"/>
      <c r="D71" s="63"/>
      <c r="E71" s="63"/>
      <c r="F71" s="63"/>
      <c r="G71" s="63"/>
      <c r="H71" s="63"/>
      <c r="I71" s="63"/>
    </row>
    <row r="72" spans="1:10" ht="75" customHeight="1" thickBot="1" x14ac:dyDescent="0.2">
      <c r="A72" s="63"/>
      <c r="B72" s="63"/>
      <c r="C72" s="63"/>
      <c r="D72" s="63"/>
      <c r="E72" s="63"/>
      <c r="F72" s="63"/>
      <c r="G72" s="63"/>
      <c r="H72" s="63"/>
      <c r="I72" s="63"/>
    </row>
    <row r="73" spans="1:10" ht="18.600000000000001" customHeight="1" thickBot="1" x14ac:dyDescent="0.2">
      <c r="A73" s="43" t="s">
        <v>18</v>
      </c>
      <c r="B73" s="35" t="s">
        <v>17</v>
      </c>
      <c r="C73" s="34" t="s">
        <v>8</v>
      </c>
      <c r="D73" s="215" t="s">
        <v>16</v>
      </c>
      <c r="E73" s="248"/>
      <c r="F73" s="247" t="s">
        <v>15</v>
      </c>
      <c r="G73" s="248"/>
      <c r="H73" s="216"/>
      <c r="I73" s="43" t="s">
        <v>1</v>
      </c>
      <c r="J73" s="1"/>
    </row>
    <row r="74" spans="1:10" ht="18.600000000000001" customHeight="1" x14ac:dyDescent="0.15">
      <c r="A74" s="240" t="s">
        <v>25</v>
      </c>
      <c r="B74" s="206" t="s">
        <v>5</v>
      </c>
      <c r="C74" s="30" t="s">
        <v>148</v>
      </c>
      <c r="D74" s="222" t="s">
        <v>140</v>
      </c>
      <c r="E74" s="245"/>
      <c r="F74" s="174" t="s">
        <v>254</v>
      </c>
      <c r="G74" s="175"/>
      <c r="H74" s="176" t="s">
        <v>268</v>
      </c>
      <c r="I74" s="64"/>
    </row>
    <row r="75" spans="1:10" ht="18.600000000000001" customHeight="1" x14ac:dyDescent="0.15">
      <c r="A75" s="213"/>
      <c r="B75" s="207"/>
      <c r="C75" s="28" t="s">
        <v>149</v>
      </c>
      <c r="D75" s="210" t="s">
        <v>141</v>
      </c>
      <c r="E75" s="217"/>
      <c r="F75" s="177" t="s">
        <v>255</v>
      </c>
      <c r="G75" s="178"/>
      <c r="H75" s="179" t="s">
        <v>259</v>
      </c>
      <c r="I75" s="65"/>
    </row>
    <row r="76" spans="1:10" ht="18.600000000000001" customHeight="1" x14ac:dyDescent="0.15">
      <c r="A76" s="213"/>
      <c r="B76" s="207"/>
      <c r="C76" s="29" t="s">
        <v>150</v>
      </c>
      <c r="D76" s="210" t="s">
        <v>145</v>
      </c>
      <c r="E76" s="217"/>
      <c r="F76" s="177" t="s">
        <v>256</v>
      </c>
      <c r="G76" s="178"/>
      <c r="H76" s="179" t="s">
        <v>258</v>
      </c>
      <c r="I76" s="65"/>
    </row>
    <row r="77" spans="1:10" ht="18.600000000000001" customHeight="1" thickBot="1" x14ac:dyDescent="0.2">
      <c r="A77" s="213"/>
      <c r="B77" s="207"/>
      <c r="C77" s="11" t="s">
        <v>151</v>
      </c>
      <c r="D77" s="230" t="s">
        <v>147</v>
      </c>
      <c r="E77" s="258"/>
      <c r="F77" s="180" t="s">
        <v>257</v>
      </c>
      <c r="G77" s="181"/>
      <c r="H77" s="182" t="s">
        <v>273</v>
      </c>
      <c r="I77" s="66"/>
    </row>
    <row r="78" spans="1:10" ht="18.600000000000001" customHeight="1" x14ac:dyDescent="0.15">
      <c r="A78" s="213"/>
      <c r="B78" s="206" t="s">
        <v>30</v>
      </c>
      <c r="C78" s="30" t="s">
        <v>152</v>
      </c>
      <c r="D78" s="222" t="s">
        <v>140</v>
      </c>
      <c r="E78" s="245"/>
      <c r="F78" s="174" t="s">
        <v>266</v>
      </c>
      <c r="G78" s="175"/>
      <c r="H78" s="176" t="s">
        <v>262</v>
      </c>
      <c r="I78" s="64"/>
    </row>
    <row r="79" spans="1:10" ht="18.600000000000001" customHeight="1" x14ac:dyDescent="0.15">
      <c r="A79" s="213"/>
      <c r="B79" s="207"/>
      <c r="C79" s="29" t="s">
        <v>153</v>
      </c>
      <c r="D79" s="210" t="s">
        <v>141</v>
      </c>
      <c r="E79" s="217"/>
      <c r="F79" s="177" t="s">
        <v>267</v>
      </c>
      <c r="G79" s="178"/>
      <c r="H79" s="179" t="s">
        <v>263</v>
      </c>
      <c r="I79" s="65"/>
    </row>
    <row r="80" spans="1:10" ht="18.600000000000001" customHeight="1" x14ac:dyDescent="0.15">
      <c r="A80" s="213"/>
      <c r="B80" s="207"/>
      <c r="C80" s="29" t="s">
        <v>154</v>
      </c>
      <c r="D80" s="210" t="s">
        <v>145</v>
      </c>
      <c r="E80" s="217"/>
      <c r="F80" s="177" t="s">
        <v>270</v>
      </c>
      <c r="G80" s="178"/>
      <c r="H80" s="179" t="s">
        <v>264</v>
      </c>
      <c r="I80" s="65"/>
    </row>
    <row r="81" spans="1:10" ht="18.600000000000001" customHeight="1" thickBot="1" x14ac:dyDescent="0.2">
      <c r="A81" s="214"/>
      <c r="B81" s="257"/>
      <c r="C81" s="15" t="s">
        <v>155</v>
      </c>
      <c r="D81" s="266" t="s">
        <v>147</v>
      </c>
      <c r="E81" s="267"/>
      <c r="F81" s="183" t="s">
        <v>269</v>
      </c>
      <c r="G81" s="184"/>
      <c r="H81" s="185" t="s">
        <v>265</v>
      </c>
      <c r="I81" s="66"/>
    </row>
    <row r="82" spans="1:10" ht="18.600000000000001" customHeight="1" x14ac:dyDescent="0.15">
      <c r="A82" s="240" t="s">
        <v>26</v>
      </c>
      <c r="B82" s="207" t="s">
        <v>31</v>
      </c>
      <c r="C82" s="28" t="s">
        <v>156</v>
      </c>
      <c r="D82" s="228" t="s">
        <v>140</v>
      </c>
      <c r="E82" s="238"/>
      <c r="F82" s="186" t="s">
        <v>37</v>
      </c>
      <c r="G82" s="187"/>
      <c r="H82" s="188" t="s">
        <v>41</v>
      </c>
      <c r="I82" s="64"/>
      <c r="J82" s="21" t="s">
        <v>57</v>
      </c>
    </row>
    <row r="83" spans="1:10" ht="18.600000000000001" customHeight="1" x14ac:dyDescent="0.15">
      <c r="A83" s="213"/>
      <c r="B83" s="207"/>
      <c r="C83" s="28" t="s">
        <v>157</v>
      </c>
      <c r="D83" s="228" t="s">
        <v>141</v>
      </c>
      <c r="E83" s="238"/>
      <c r="F83" s="186" t="s">
        <v>38</v>
      </c>
      <c r="G83" s="187"/>
      <c r="H83" s="188" t="s">
        <v>42</v>
      </c>
      <c r="I83" s="65"/>
      <c r="J83" s="21" t="s">
        <v>58</v>
      </c>
    </row>
    <row r="84" spans="1:10" ht="18.600000000000001" customHeight="1" x14ac:dyDescent="0.15">
      <c r="A84" s="213"/>
      <c r="B84" s="207"/>
      <c r="C84" s="28" t="s">
        <v>158</v>
      </c>
      <c r="D84" s="228" t="s">
        <v>145</v>
      </c>
      <c r="E84" s="238"/>
      <c r="F84" s="186" t="s">
        <v>39</v>
      </c>
      <c r="G84" s="187"/>
      <c r="H84" s="188" t="s">
        <v>43</v>
      </c>
      <c r="I84" s="65"/>
      <c r="J84" s="21" t="s">
        <v>58</v>
      </c>
    </row>
    <row r="85" spans="1:10" ht="18.600000000000001" customHeight="1" thickBot="1" x14ac:dyDescent="0.2">
      <c r="A85" s="213"/>
      <c r="B85" s="207"/>
      <c r="C85" s="32" t="s">
        <v>159</v>
      </c>
      <c r="D85" s="241" t="s">
        <v>147</v>
      </c>
      <c r="E85" s="242"/>
      <c r="F85" s="189" t="s">
        <v>40</v>
      </c>
      <c r="G85" s="190"/>
      <c r="H85" s="191" t="s">
        <v>44</v>
      </c>
      <c r="I85" s="66"/>
      <c r="J85" s="21" t="s">
        <v>58</v>
      </c>
    </row>
    <row r="86" spans="1:10" ht="18.600000000000001" customHeight="1" x14ac:dyDescent="0.15">
      <c r="A86" s="212" t="s">
        <v>27</v>
      </c>
      <c r="B86" s="206" t="s">
        <v>31</v>
      </c>
      <c r="C86" s="16" t="s">
        <v>134</v>
      </c>
      <c r="D86" s="222" t="s">
        <v>140</v>
      </c>
      <c r="E86" s="223"/>
      <c r="F86" s="174" t="s">
        <v>45</v>
      </c>
      <c r="G86" s="192"/>
      <c r="H86" s="176" t="s">
        <v>46</v>
      </c>
      <c r="I86" s="64"/>
      <c r="J86" s="21" t="s">
        <v>59</v>
      </c>
    </row>
    <row r="87" spans="1:10" ht="18.600000000000001" customHeight="1" x14ac:dyDescent="0.15">
      <c r="A87" s="255"/>
      <c r="B87" s="207"/>
      <c r="C87" s="17" t="s">
        <v>136</v>
      </c>
      <c r="D87" s="228" t="s">
        <v>141</v>
      </c>
      <c r="E87" s="229"/>
      <c r="F87" s="186" t="s">
        <v>33</v>
      </c>
      <c r="G87" s="187"/>
      <c r="H87" s="188" t="s">
        <v>34</v>
      </c>
      <c r="I87" s="65"/>
      <c r="J87" s="21" t="s">
        <v>60</v>
      </c>
    </row>
    <row r="88" spans="1:10" ht="18.600000000000001" customHeight="1" x14ac:dyDescent="0.15">
      <c r="A88" s="255"/>
      <c r="B88" s="207"/>
      <c r="C88" s="18" t="s">
        <v>138</v>
      </c>
      <c r="D88" s="228" t="s">
        <v>145</v>
      </c>
      <c r="E88" s="229"/>
      <c r="F88" s="186" t="s">
        <v>35</v>
      </c>
      <c r="G88" s="187"/>
      <c r="H88" s="188" t="s">
        <v>36</v>
      </c>
      <c r="I88" s="65"/>
      <c r="J88" s="21" t="s">
        <v>58</v>
      </c>
    </row>
    <row r="89" spans="1:10" ht="18.600000000000001" customHeight="1" thickBot="1" x14ac:dyDescent="0.2">
      <c r="A89" s="256"/>
      <c r="B89" s="257"/>
      <c r="C89" s="19" t="s">
        <v>146</v>
      </c>
      <c r="D89" s="218" t="s">
        <v>147</v>
      </c>
      <c r="E89" s="219"/>
      <c r="F89" s="95" t="s">
        <v>47</v>
      </c>
      <c r="G89" s="193"/>
      <c r="H89" s="194" t="s">
        <v>56</v>
      </c>
      <c r="I89" s="66"/>
      <c r="J89" s="21" t="s">
        <v>59</v>
      </c>
    </row>
    <row r="90" spans="1:10" ht="18.600000000000001" customHeight="1" x14ac:dyDescent="0.15">
      <c r="A90" s="212" t="s">
        <v>28</v>
      </c>
      <c r="B90" s="220" t="s">
        <v>32</v>
      </c>
      <c r="C90" s="28" t="s">
        <v>134</v>
      </c>
      <c r="D90" s="228" t="s">
        <v>140</v>
      </c>
      <c r="E90" s="229"/>
      <c r="F90" s="186" t="s">
        <v>48</v>
      </c>
      <c r="G90" s="187"/>
      <c r="H90" s="188" t="s">
        <v>49</v>
      </c>
      <c r="I90" s="64"/>
      <c r="J90" s="21" t="s">
        <v>61</v>
      </c>
    </row>
    <row r="91" spans="1:10" ht="18.600000000000001" customHeight="1" x14ac:dyDescent="0.15">
      <c r="A91" s="255"/>
      <c r="B91" s="220"/>
      <c r="C91" s="29" t="s">
        <v>136</v>
      </c>
      <c r="D91" s="210" t="s">
        <v>141</v>
      </c>
      <c r="E91" s="211"/>
      <c r="F91" s="177" t="s">
        <v>50</v>
      </c>
      <c r="G91" s="195"/>
      <c r="H91" s="179" t="s">
        <v>51</v>
      </c>
      <c r="I91" s="65"/>
      <c r="J91" s="21" t="s">
        <v>62</v>
      </c>
    </row>
    <row r="92" spans="1:10" ht="18.600000000000001" customHeight="1" x14ac:dyDescent="0.15">
      <c r="A92" s="255"/>
      <c r="B92" s="220"/>
      <c r="C92" s="11" t="s">
        <v>138</v>
      </c>
      <c r="D92" s="210" t="s">
        <v>145</v>
      </c>
      <c r="E92" s="211"/>
      <c r="F92" s="177" t="s">
        <v>52</v>
      </c>
      <c r="G92" s="195"/>
      <c r="H92" s="179" t="s">
        <v>53</v>
      </c>
      <c r="I92" s="65"/>
      <c r="J92" s="21" t="s">
        <v>63</v>
      </c>
    </row>
    <row r="93" spans="1:10" ht="18.600000000000001" customHeight="1" thickBot="1" x14ac:dyDescent="0.2">
      <c r="A93" s="256"/>
      <c r="B93" s="221"/>
      <c r="C93" s="31" t="s">
        <v>146</v>
      </c>
      <c r="D93" s="218" t="s">
        <v>147</v>
      </c>
      <c r="E93" s="219"/>
      <c r="F93" s="95" t="s">
        <v>54</v>
      </c>
      <c r="G93" s="193"/>
      <c r="H93" s="194" t="s">
        <v>55</v>
      </c>
      <c r="I93" s="66"/>
      <c r="J93" s="21" t="s">
        <v>64</v>
      </c>
    </row>
  </sheetData>
  <mergeCells count="105">
    <mergeCell ref="B39:B41"/>
    <mergeCell ref="B42:B45"/>
    <mergeCell ref="B46:B49"/>
    <mergeCell ref="B50:B53"/>
    <mergeCell ref="A33:A41"/>
    <mergeCell ref="A42:A53"/>
    <mergeCell ref="D38:E38"/>
    <mergeCell ref="D37:E37"/>
    <mergeCell ref="A74:A81"/>
    <mergeCell ref="A54:A57"/>
    <mergeCell ref="B54:B57"/>
    <mergeCell ref="D54:E54"/>
    <mergeCell ref="D55:E55"/>
    <mergeCell ref="D57:E57"/>
    <mergeCell ref="D56:E56"/>
    <mergeCell ref="D46:E46"/>
    <mergeCell ref="D73:E73"/>
    <mergeCell ref="B74:B77"/>
    <mergeCell ref="D74:E74"/>
    <mergeCell ref="D76:E76"/>
    <mergeCell ref="D81:E81"/>
    <mergeCell ref="D41:E41"/>
    <mergeCell ref="D48:E48"/>
    <mergeCell ref="D51:E51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D80:E80"/>
    <mergeCell ref="F73:H73"/>
    <mergeCell ref="D50:E50"/>
    <mergeCell ref="D39:E39"/>
    <mergeCell ref="D43:E43"/>
    <mergeCell ref="D44:E44"/>
    <mergeCell ref="D52:E52"/>
    <mergeCell ref="D45:E45"/>
    <mergeCell ref="D49:E49"/>
    <mergeCell ref="D47:E47"/>
    <mergeCell ref="D42:E42"/>
    <mergeCell ref="D53:E53"/>
    <mergeCell ref="D40:E40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B17:B20"/>
    <mergeCell ref="D13:E13"/>
    <mergeCell ref="F9:H9"/>
    <mergeCell ref="B5:C5"/>
    <mergeCell ref="D12:E12"/>
    <mergeCell ref="B7:C7"/>
    <mergeCell ref="B6:C6"/>
    <mergeCell ref="D15:E15"/>
    <mergeCell ref="B13:B16"/>
    <mergeCell ref="D36:E36"/>
    <mergeCell ref="D33:E33"/>
    <mergeCell ref="D34:E34"/>
    <mergeCell ref="B33:B36"/>
    <mergeCell ref="B37:B38"/>
    <mergeCell ref="D31:E31"/>
    <mergeCell ref="A21:A32"/>
    <mergeCell ref="D9:E9"/>
    <mergeCell ref="D14:E14"/>
    <mergeCell ref="D32:E32"/>
    <mergeCell ref="B29:B32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25:E25"/>
    <mergeCell ref="B21:B24"/>
    <mergeCell ref="D35:E35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76200</xdr:colOff>
                <xdr:row>62</xdr:row>
                <xdr:rowOff>28575</xdr:rowOff>
              </from>
              <to>
                <xdr:col>9</xdr:col>
                <xdr:colOff>1104900</xdr:colOff>
                <xdr:row>71</xdr:row>
                <xdr:rowOff>733425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topLeftCell="A13" zoomScaleNormal="100" workbookViewId="0">
      <selection activeCell="H24" sqref="H24:J24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72" t="s">
        <v>20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3" spans="1:29" ht="14.25" x14ac:dyDescent="0.15">
      <c r="A3" s="73" t="s">
        <v>97</v>
      </c>
    </row>
    <row r="4" spans="1:29" ht="14.25" x14ac:dyDescent="0.15">
      <c r="A4" s="73" t="s">
        <v>98</v>
      </c>
    </row>
    <row r="5" spans="1:29" ht="14.25" x14ac:dyDescent="0.15">
      <c r="A5" s="73" t="s">
        <v>99</v>
      </c>
      <c r="T5" s="273">
        <v>42396</v>
      </c>
      <c r="U5" s="273"/>
      <c r="V5" s="74" t="s">
        <v>100</v>
      </c>
    </row>
    <row r="6" spans="1:29" ht="18" thickBot="1" x14ac:dyDescent="0.2">
      <c r="A6" s="75" t="s">
        <v>101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76" t="s">
        <v>102</v>
      </c>
      <c r="B7" s="274" t="str">
        <f>A8</f>
        <v>本庄第一</v>
      </c>
      <c r="C7" s="274"/>
      <c r="D7" s="274"/>
      <c r="E7" s="275" t="str">
        <f>A9</f>
        <v>宮代</v>
      </c>
      <c r="F7" s="274"/>
      <c r="G7" s="276"/>
      <c r="H7" s="275" t="str">
        <f>A10</f>
        <v>秋草学園</v>
      </c>
      <c r="I7" s="274"/>
      <c r="J7" s="276"/>
      <c r="K7" s="275" t="str">
        <f>A11</f>
        <v>浦和一女</v>
      </c>
      <c r="L7" s="274"/>
      <c r="M7" s="276"/>
      <c r="N7" s="33" t="s">
        <v>103</v>
      </c>
      <c r="O7" s="77" t="s">
        <v>104</v>
      </c>
      <c r="P7" s="78" t="s">
        <v>105</v>
      </c>
      <c r="Q7" s="79" t="s">
        <v>106</v>
      </c>
      <c r="R7" s="8" t="s">
        <v>107</v>
      </c>
      <c r="S7" s="8" t="s">
        <v>108</v>
      </c>
      <c r="T7" s="8" t="s">
        <v>109</v>
      </c>
      <c r="U7" s="14" t="s">
        <v>110</v>
      </c>
      <c r="V7" s="80" t="s">
        <v>111</v>
      </c>
      <c r="Z7" s="2"/>
      <c r="AA7" s="2"/>
      <c r="AB7" s="2"/>
      <c r="AC7" s="2"/>
    </row>
    <row r="8" spans="1:29" ht="17.25" x14ac:dyDescent="0.15">
      <c r="A8" s="37" t="s">
        <v>65</v>
      </c>
      <c r="B8" s="268"/>
      <c r="C8" s="268"/>
      <c r="D8" s="268"/>
      <c r="E8" s="82">
        <v>23</v>
      </c>
      <c r="F8" s="83" t="str">
        <f>IF(E8="","",IF(E8&gt;G8,"〇",IF(E8&lt;G8,"●","△")))</f>
        <v>〇</v>
      </c>
      <c r="G8" s="84">
        <v>0</v>
      </c>
      <c r="H8" s="82">
        <v>4</v>
      </c>
      <c r="I8" s="83" t="str">
        <f>IF(H8="","",IF(H8&gt;J8,"〇",IF(H8&lt;J8,"●","△")))</f>
        <v>〇</v>
      </c>
      <c r="J8" s="84">
        <v>0</v>
      </c>
      <c r="K8" s="137">
        <v>9</v>
      </c>
      <c r="L8" s="170" t="str">
        <f>IF(K8="","",IF(K8&gt;M8,"〇",IF(K8&lt;M8,"●","△")))</f>
        <v>〇</v>
      </c>
      <c r="M8" s="153">
        <v>1</v>
      </c>
      <c r="N8" s="12">
        <f>COUNTA(E8,H8,K8)</f>
        <v>3</v>
      </c>
      <c r="O8" s="85">
        <f>IF(N8="","",P8*3+Q8*1)</f>
        <v>9</v>
      </c>
      <c r="P8" s="5">
        <f t="shared" ref="P8:P10" si="0">IF(N8="","",COUNTIF(B8:M8,"〇"))</f>
        <v>3</v>
      </c>
      <c r="Q8" s="5">
        <f>IF(N8="","",COUNTIF(B8:M8,"△"))</f>
        <v>0</v>
      </c>
      <c r="R8" s="5">
        <f>IF(N8="","",COUNTIF(B8:M8,"●"))</f>
        <v>0</v>
      </c>
      <c r="S8" s="5">
        <f>IF(N8="","",SUM(E8,H8,K8))</f>
        <v>36</v>
      </c>
      <c r="T8" s="5">
        <f>IF(N8="","",SUM(G8,J8,M8))</f>
        <v>1</v>
      </c>
      <c r="U8" s="24">
        <f>IF(N8="","",S8-T8)</f>
        <v>35</v>
      </c>
      <c r="V8" s="86">
        <f>IF(O8="","",RANK(O8,$O8:$O11,0))</f>
        <v>1</v>
      </c>
      <c r="Z8" s="2"/>
      <c r="AA8" s="2"/>
      <c r="AB8" s="2"/>
      <c r="AC8" s="2"/>
    </row>
    <row r="9" spans="1:29" ht="17.25" x14ac:dyDescent="0.15">
      <c r="A9" s="37" t="s">
        <v>73</v>
      </c>
      <c r="B9" s="87">
        <v>0</v>
      </c>
      <c r="C9" s="88" t="str">
        <f>IF(B9="","",IF(B9&gt;D9,"〇",IF(B9&lt;D9,"●","△")))</f>
        <v>●</v>
      </c>
      <c r="D9" s="87">
        <v>23</v>
      </c>
      <c r="E9" s="269"/>
      <c r="F9" s="270"/>
      <c r="G9" s="271"/>
      <c r="H9" s="89">
        <v>0</v>
      </c>
      <c r="I9" s="87" t="str">
        <f>IF(H9="","",IF(H9&gt;J9,"〇",IF(H9&lt;J9,"●","△")))</f>
        <v>●</v>
      </c>
      <c r="J9" s="90">
        <v>2</v>
      </c>
      <c r="K9" s="137">
        <v>0</v>
      </c>
      <c r="L9" s="170" t="str">
        <f>IF(K9="","",IF(K9&gt;M9,"〇",IF(K9&lt;M9,"●","△")))</f>
        <v>●</v>
      </c>
      <c r="M9" s="153">
        <v>6</v>
      </c>
      <c r="N9" s="12">
        <f>COUNTA(B9,H9,K9)</f>
        <v>3</v>
      </c>
      <c r="O9" s="85">
        <f>IF(N9="","",P9*3+Q9*1)</f>
        <v>0</v>
      </c>
      <c r="P9" s="5">
        <f t="shared" si="0"/>
        <v>0</v>
      </c>
      <c r="Q9" s="5">
        <f t="shared" ref="Q9:Q10" si="1">IF(N9="","",COUNTIF(B9:M9,"△"))</f>
        <v>0</v>
      </c>
      <c r="R9" s="5">
        <f t="shared" ref="R9:R10" si="2">IF(N9="","",COUNTIF(B9:M9,"●"))</f>
        <v>3</v>
      </c>
      <c r="S9" s="5">
        <f>IF(N9="","",SUM(B9,H9,K9))</f>
        <v>0</v>
      </c>
      <c r="T9" s="5">
        <f>IF(N9="","",SUM(D9,J9,M9))</f>
        <v>31</v>
      </c>
      <c r="U9" s="24">
        <f>IF(N9="","",S9-T9)</f>
        <v>-31</v>
      </c>
      <c r="V9" s="86">
        <f>IF(O9="","",RANK(O9,$O8:$O11,0))</f>
        <v>4</v>
      </c>
      <c r="Z9" s="2"/>
      <c r="AA9" s="2"/>
      <c r="AB9" s="2"/>
      <c r="AC9" s="2"/>
    </row>
    <row r="10" spans="1:29" ht="17.25" x14ac:dyDescent="0.15">
      <c r="A10" s="37" t="s">
        <v>81</v>
      </c>
      <c r="B10" s="88">
        <v>0</v>
      </c>
      <c r="C10" s="83" t="str">
        <f>IF(B10="","",IF(B10&gt;D10,"〇",IF(B10&lt;D10,"●","△")))</f>
        <v>●</v>
      </c>
      <c r="D10" s="88">
        <v>4</v>
      </c>
      <c r="E10" s="125">
        <v>2</v>
      </c>
      <c r="F10" s="88" t="str">
        <f>IF(E10="","",IF(E10&gt;G10,"〇",IF(E10&lt;G10,"●","△")))</f>
        <v>〇</v>
      </c>
      <c r="G10" s="114">
        <v>0</v>
      </c>
      <c r="H10" s="269"/>
      <c r="I10" s="270"/>
      <c r="J10" s="271"/>
      <c r="K10" s="137">
        <v>0</v>
      </c>
      <c r="L10" s="170" t="str">
        <f>IF(K10="","",IF(K10&gt;M10,"〇",IF(K10&lt;M10,"●","△")))</f>
        <v>●</v>
      </c>
      <c r="M10" s="153">
        <v>2</v>
      </c>
      <c r="N10" s="12">
        <f>COUNTA(B10,E10,K10)</f>
        <v>3</v>
      </c>
      <c r="O10" s="85">
        <f>IF(N10="","",P10*3+Q10*1)</f>
        <v>3</v>
      </c>
      <c r="P10" s="5">
        <f t="shared" si="0"/>
        <v>1</v>
      </c>
      <c r="Q10" s="5">
        <f t="shared" si="1"/>
        <v>0</v>
      </c>
      <c r="R10" s="5">
        <f t="shared" si="2"/>
        <v>2</v>
      </c>
      <c r="S10" s="5">
        <f>IF(N10="","",SUM(E10,B10,K10))</f>
        <v>2</v>
      </c>
      <c r="T10" s="5">
        <f>IF(N10="","",SUM(G10,D10,M10))</f>
        <v>6</v>
      </c>
      <c r="U10" s="24">
        <f>IF(N10="","",S10-T10)</f>
        <v>-4</v>
      </c>
      <c r="V10" s="118">
        <v>2</v>
      </c>
    </row>
    <row r="11" spans="1:29" ht="20.25" customHeight="1" thickBot="1" x14ac:dyDescent="0.2">
      <c r="A11" s="40" t="s">
        <v>89</v>
      </c>
      <c r="B11" s="92">
        <v>1</v>
      </c>
      <c r="C11" s="92" t="str">
        <f>IF(B11="","",IF(B11&gt;D11,"〇",IF(B11&lt;D11,"●","△")))</f>
        <v>●</v>
      </c>
      <c r="D11" s="99">
        <v>9</v>
      </c>
      <c r="E11" s="92">
        <v>6</v>
      </c>
      <c r="F11" s="92" t="str">
        <f>IF(E11="","",IF(E11&gt;G11,"〇",IF(E11&lt;G11,"●","△")))</f>
        <v>〇</v>
      </c>
      <c r="G11" s="92">
        <v>0</v>
      </c>
      <c r="H11" s="100">
        <v>2</v>
      </c>
      <c r="I11" s="92" t="str">
        <f>IF(H11="","",IF(H11&gt;J11,"〇",IF(H11&lt;J11,"●","△")))</f>
        <v>〇</v>
      </c>
      <c r="J11" s="99">
        <v>0</v>
      </c>
      <c r="K11" s="280"/>
      <c r="L11" s="281"/>
      <c r="M11" s="282"/>
      <c r="N11" s="6">
        <f>COUNTA(B11,E11,H11)</f>
        <v>3</v>
      </c>
      <c r="O11" s="101">
        <f>IF(N11="","",P11*3+Q11*1)</f>
        <v>6</v>
      </c>
      <c r="P11" s="15">
        <f t="shared" ref="P11" si="3">IF(N11="","",COUNTIF(B11:M11,"〇"))</f>
        <v>2</v>
      </c>
      <c r="Q11" s="15">
        <f t="shared" ref="Q11" si="4">IF(N11="","",COUNTIF(B11:M11,"△"))</f>
        <v>0</v>
      </c>
      <c r="R11" s="15">
        <f t="shared" ref="R11" si="5">IF(N11="","",COUNTIF(B11:M11,"●"))</f>
        <v>1</v>
      </c>
      <c r="S11" s="15">
        <f>IF(N11="","",SUM(E11,B11,K11))</f>
        <v>7</v>
      </c>
      <c r="T11" s="15">
        <f>IF(N11="","",SUM(G11,D11,M11))</f>
        <v>9</v>
      </c>
      <c r="U11" s="27">
        <f>IF(N11="","",S11-T11)</f>
        <v>-2</v>
      </c>
      <c r="V11" s="102">
        <v>3</v>
      </c>
    </row>
    <row r="12" spans="1:29" ht="17.25" x14ac:dyDescent="0.15">
      <c r="A12" s="103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</row>
    <row r="13" spans="1:29" ht="18" thickBot="1" x14ac:dyDescent="0.2">
      <c r="A13" s="75" t="s">
        <v>112</v>
      </c>
      <c r="K13" s="1"/>
      <c r="L13" s="1"/>
      <c r="M13" s="1"/>
    </row>
    <row r="14" spans="1:29" ht="14.25" thickBot="1" x14ac:dyDescent="0.2">
      <c r="A14" s="76" t="s">
        <v>102</v>
      </c>
      <c r="B14" s="283" t="str">
        <f>A15</f>
        <v>南稜</v>
      </c>
      <c r="C14" s="284"/>
      <c r="D14" s="285"/>
      <c r="E14" s="286" t="str">
        <f>A16</f>
        <v>杉戸農業</v>
      </c>
      <c r="F14" s="284"/>
      <c r="G14" s="285"/>
      <c r="H14" s="286" t="str">
        <f>A17</f>
        <v>浦和実業</v>
      </c>
      <c r="I14" s="284"/>
      <c r="J14" s="285"/>
      <c r="K14" s="286" t="str">
        <f>A18</f>
        <v>大宮南</v>
      </c>
      <c r="L14" s="284"/>
      <c r="M14" s="285"/>
      <c r="N14" s="33" t="s">
        <v>103</v>
      </c>
      <c r="O14" s="77" t="s">
        <v>104</v>
      </c>
      <c r="P14" s="78" t="s">
        <v>105</v>
      </c>
      <c r="Q14" s="79" t="s">
        <v>106</v>
      </c>
      <c r="R14" s="8" t="s">
        <v>107</v>
      </c>
      <c r="S14" s="8" t="s">
        <v>108</v>
      </c>
      <c r="T14" s="8" t="s">
        <v>109</v>
      </c>
      <c r="U14" s="14" t="s">
        <v>110</v>
      </c>
      <c r="V14" s="80" t="s">
        <v>111</v>
      </c>
    </row>
    <row r="15" spans="1:29" ht="17.25" x14ac:dyDescent="0.15">
      <c r="A15" s="154" t="s">
        <v>66</v>
      </c>
      <c r="B15" s="277"/>
      <c r="C15" s="278"/>
      <c r="D15" s="279"/>
      <c r="E15" s="83">
        <v>19</v>
      </c>
      <c r="F15" s="83" t="str">
        <f>IF(E15="","",IF(E15&gt;G15,"〇",IF(E15&lt;G15,"●","△")))</f>
        <v>〇</v>
      </c>
      <c r="G15" s="83">
        <v>0</v>
      </c>
      <c r="H15" s="82">
        <v>6</v>
      </c>
      <c r="I15" s="83" t="str">
        <f>IF(H15="","",IF(H15&gt;J15,"〇",IF(H15&lt;J15,"●","△")))</f>
        <v>〇</v>
      </c>
      <c r="J15" s="84">
        <v>0</v>
      </c>
      <c r="K15" s="137">
        <v>6</v>
      </c>
      <c r="L15" s="170" t="str">
        <f>IF(K15="","",IF(K15&gt;M15,"〇",IF(K15&lt;M15,"●","△")))</f>
        <v>〇</v>
      </c>
      <c r="M15" s="153">
        <v>0</v>
      </c>
      <c r="N15" s="12">
        <f>COUNTA(E15,H15,K15)</f>
        <v>3</v>
      </c>
      <c r="O15" s="104">
        <f>IF(N15="","",P15*3+Q15*1)</f>
        <v>9</v>
      </c>
      <c r="P15" s="10">
        <f t="shared" ref="P15:P17" si="6">IF(N15="","",COUNTIF(B15:M15,"〇"))</f>
        <v>3</v>
      </c>
      <c r="Q15" s="10">
        <f t="shared" ref="Q15:Q17" si="7">IF(N15="","",COUNTIF(B15:M15,"△"))</f>
        <v>0</v>
      </c>
      <c r="R15" s="10">
        <f t="shared" ref="R15:R17" si="8">IF(N15="","",COUNTIF(B15:M15,"●"))</f>
        <v>0</v>
      </c>
      <c r="S15" s="10">
        <f>IF(N15="","",SUM(E15,H15,K15))</f>
        <v>31</v>
      </c>
      <c r="T15" s="10">
        <f>IF(N15="","",SUM(G15,J15,M15))</f>
        <v>0</v>
      </c>
      <c r="U15" s="23">
        <f>IF(N15="","",S15-T15)</f>
        <v>31</v>
      </c>
      <c r="V15" s="86">
        <f>IF(O15="","",RANK(O15,$O15:$O17,0))</f>
        <v>1</v>
      </c>
    </row>
    <row r="16" spans="1:29" ht="17.25" x14ac:dyDescent="0.15">
      <c r="A16" s="155" t="s">
        <v>74</v>
      </c>
      <c r="B16" s="105">
        <v>0</v>
      </c>
      <c r="C16" s="88" t="str">
        <f>IF(B16="","",IF(B16&gt;D16,"〇",IF(B16&lt;D16,"●","△")))</f>
        <v>●</v>
      </c>
      <c r="D16" s="90">
        <v>19</v>
      </c>
      <c r="E16" s="269"/>
      <c r="F16" s="270"/>
      <c r="G16" s="271"/>
      <c r="H16" s="89">
        <v>0</v>
      </c>
      <c r="I16" s="87" t="str">
        <f>IF(H16="","",IF(H16&gt;J16,"〇",IF(H16&lt;J16,"●","△")))</f>
        <v>●</v>
      </c>
      <c r="J16" s="90">
        <v>3</v>
      </c>
      <c r="K16" s="133">
        <v>2</v>
      </c>
      <c r="L16" s="172" t="str">
        <f>IF(K16="","",IF(K16&gt;M16,"〇",IF(K16&lt;M16,"●","△")))</f>
        <v>△</v>
      </c>
      <c r="M16" s="171">
        <v>2</v>
      </c>
      <c r="N16" s="12">
        <f>COUNTA(B16,H16,K16)</f>
        <v>3</v>
      </c>
      <c r="O16" s="85">
        <f>IF(N16="","",P16*3+Q16*1)</f>
        <v>1</v>
      </c>
      <c r="P16" s="5">
        <f t="shared" si="6"/>
        <v>0</v>
      </c>
      <c r="Q16" s="5">
        <f t="shared" si="7"/>
        <v>1</v>
      </c>
      <c r="R16" s="5">
        <f t="shared" si="8"/>
        <v>2</v>
      </c>
      <c r="S16" s="10">
        <f>IF(N16="","",SUM(B16,H16,K16))</f>
        <v>2</v>
      </c>
      <c r="T16" s="10">
        <f>IF(N16="","",SUM(D16,J16,M16))</f>
        <v>24</v>
      </c>
      <c r="U16" s="23">
        <f>IF(N16="","",S16-T16)</f>
        <v>-22</v>
      </c>
      <c r="V16" s="86">
        <v>4</v>
      </c>
    </row>
    <row r="17" spans="1:22" ht="17.25" x14ac:dyDescent="0.15">
      <c r="A17" s="156" t="s">
        <v>82</v>
      </c>
      <c r="B17" s="113">
        <v>0</v>
      </c>
      <c r="C17" s="83" t="str">
        <f>IF(B17="","",IF(B17&gt;D17,"〇",IF(B17&lt;D17,"●","△")))</f>
        <v>●</v>
      </c>
      <c r="D17" s="114">
        <v>6</v>
      </c>
      <c r="E17" s="88">
        <v>3</v>
      </c>
      <c r="F17" s="88" t="str">
        <f>IF(E17="","",IF(E17&gt;G17,"〇",IF(E17&lt;G17,"●","△")))</f>
        <v>〇</v>
      </c>
      <c r="G17" s="88">
        <v>0</v>
      </c>
      <c r="H17" s="269"/>
      <c r="I17" s="270"/>
      <c r="J17" s="271"/>
      <c r="K17" s="137">
        <v>4</v>
      </c>
      <c r="L17" s="170" t="str">
        <f>IF(K17="","",IF(K17&gt;M17,"〇",IF(K17&lt;M17,"●","△")))</f>
        <v>〇</v>
      </c>
      <c r="M17" s="153">
        <v>2</v>
      </c>
      <c r="N17" s="12">
        <f>COUNTA(B17,E17,K17)</f>
        <v>3</v>
      </c>
      <c r="O17" s="85">
        <f>IF(N17="","",P17*3+Q17*1)</f>
        <v>6</v>
      </c>
      <c r="P17" s="5">
        <f t="shared" si="6"/>
        <v>2</v>
      </c>
      <c r="Q17" s="5">
        <f t="shared" si="7"/>
        <v>0</v>
      </c>
      <c r="R17" s="5">
        <f t="shared" si="8"/>
        <v>1</v>
      </c>
      <c r="S17" s="10">
        <f>IF(N17="","",SUM(E17,B17,K17))</f>
        <v>7</v>
      </c>
      <c r="T17" s="10">
        <f>IF(N17="","",SUM(G17,D17,M17))</f>
        <v>8</v>
      </c>
      <c r="U17" s="23">
        <f>IF(N17="","",S17-T17)</f>
        <v>-1</v>
      </c>
      <c r="V17" s="86">
        <v>2</v>
      </c>
    </row>
    <row r="18" spans="1:22" ht="18" thickBot="1" x14ac:dyDescent="0.2">
      <c r="A18" s="157" t="s">
        <v>90</v>
      </c>
      <c r="B18" s="107">
        <v>0</v>
      </c>
      <c r="C18" s="92" t="str">
        <f>IF(B18="","",IF(B18&gt;D18,"〇",IF(B18&lt;D18,"●","△")))</f>
        <v>●</v>
      </c>
      <c r="D18" s="99">
        <v>6</v>
      </c>
      <c r="E18" s="92">
        <v>2</v>
      </c>
      <c r="F18" s="92" t="str">
        <f>IF(E18="","",IF(E18&gt;G18,"〇",IF(E18&lt;G18,"●","△")))</f>
        <v>△</v>
      </c>
      <c r="G18" s="92">
        <v>2</v>
      </c>
      <c r="H18" s="100">
        <v>2</v>
      </c>
      <c r="I18" s="92" t="str">
        <f>IF(H18="","",IF(H18&gt;J18,"〇",IF(H18&lt;J18,"●","△")))</f>
        <v>●</v>
      </c>
      <c r="J18" s="99">
        <v>4</v>
      </c>
      <c r="K18" s="280"/>
      <c r="L18" s="281"/>
      <c r="M18" s="282"/>
      <c r="N18" s="6">
        <f>COUNTA(B18,E18,H18)</f>
        <v>3</v>
      </c>
      <c r="O18" s="108">
        <f>IF(N18="","",P18*3+Q18*1)</f>
        <v>1</v>
      </c>
      <c r="P18" s="15">
        <f t="shared" ref="P18" si="9">IF(N18="","",COUNTIF(B18:M18,"〇"))</f>
        <v>0</v>
      </c>
      <c r="Q18" s="15">
        <f t="shared" ref="Q18" si="10">IF(N18="","",COUNTIF(B18:M18,"△"))</f>
        <v>1</v>
      </c>
      <c r="R18" s="15">
        <f t="shared" ref="R18" si="11">IF(N18="","",COUNTIF(B18:M18,"●"))</f>
        <v>2</v>
      </c>
      <c r="S18" s="15">
        <f>IF(N18="","",SUM(E18,B18,K18))</f>
        <v>2</v>
      </c>
      <c r="T18" s="15">
        <f>IF(N18="","",SUM(G18,D18,M18))</f>
        <v>8</v>
      </c>
      <c r="U18" s="27">
        <f>IF(N18="","",S18-T18)</f>
        <v>-6</v>
      </c>
      <c r="V18" s="102">
        <v>3</v>
      </c>
    </row>
    <row r="19" spans="1:22" x14ac:dyDescent="0.15">
      <c r="A19" s="103"/>
      <c r="K19" s="1"/>
      <c r="L19" s="1"/>
      <c r="M19" s="1"/>
    </row>
    <row r="20" spans="1:22" ht="20.25" customHeight="1" thickBot="1" x14ac:dyDescent="0.2">
      <c r="A20" s="75" t="s">
        <v>113</v>
      </c>
      <c r="B20" s="3"/>
      <c r="C20" s="2"/>
      <c r="D20" s="2"/>
      <c r="E20" s="2"/>
      <c r="F20" s="2"/>
      <c r="G20" s="2"/>
      <c r="H20" s="2"/>
      <c r="I20" s="2"/>
      <c r="J20" s="2"/>
      <c r="K20" s="1"/>
      <c r="L20" s="1"/>
      <c r="M20" s="1"/>
    </row>
    <row r="21" spans="1:22" ht="20.25" customHeight="1" thickBot="1" x14ac:dyDescent="0.2">
      <c r="A21" s="76" t="s">
        <v>102</v>
      </c>
      <c r="B21" s="283" t="str">
        <f>A22</f>
        <v>入間向陽</v>
      </c>
      <c r="C21" s="284"/>
      <c r="D21" s="285"/>
      <c r="E21" s="286" t="str">
        <f>A23</f>
        <v>大宮開成</v>
      </c>
      <c r="F21" s="284"/>
      <c r="G21" s="285"/>
      <c r="H21" s="286" t="str">
        <f>A24</f>
        <v>浦和西</v>
      </c>
      <c r="I21" s="284"/>
      <c r="J21" s="285"/>
      <c r="K21" s="286" t="str">
        <f>A25</f>
        <v>庄和</v>
      </c>
      <c r="L21" s="284"/>
      <c r="M21" s="287"/>
      <c r="N21" s="33" t="s">
        <v>103</v>
      </c>
      <c r="O21" s="77" t="s">
        <v>104</v>
      </c>
      <c r="P21" s="78" t="s">
        <v>105</v>
      </c>
      <c r="Q21" s="79" t="s">
        <v>106</v>
      </c>
      <c r="R21" s="8" t="s">
        <v>107</v>
      </c>
      <c r="S21" s="8" t="s">
        <v>108</v>
      </c>
      <c r="T21" s="8" t="s">
        <v>109</v>
      </c>
      <c r="U21" s="14" t="s">
        <v>110</v>
      </c>
      <c r="V21" s="80" t="s">
        <v>111</v>
      </c>
    </row>
    <row r="22" spans="1:22" ht="20.25" customHeight="1" x14ac:dyDescent="0.15">
      <c r="A22" s="155" t="s">
        <v>67</v>
      </c>
      <c r="B22" s="277"/>
      <c r="C22" s="278"/>
      <c r="D22" s="279"/>
      <c r="E22" s="83">
        <v>15</v>
      </c>
      <c r="F22" s="83" t="str">
        <f>IF(E22="","",IF(E22&gt;G22,"〇",IF(E22&lt;G22,"●","△")))</f>
        <v>〇</v>
      </c>
      <c r="G22" s="83">
        <v>0</v>
      </c>
      <c r="H22" s="82">
        <v>3</v>
      </c>
      <c r="I22" s="83" t="str">
        <f>IF(H22="","",IF(H22&gt;J22,"〇",IF(H22&lt;J22,"●","△")))</f>
        <v>〇</v>
      </c>
      <c r="J22" s="84">
        <v>0</v>
      </c>
      <c r="K22" s="83">
        <v>18</v>
      </c>
      <c r="L22" s="83" t="str">
        <f>IF(K22="","",IF(K22&gt;M22,"〇",IF(K22&lt;M22,"●","△")))</f>
        <v>〇</v>
      </c>
      <c r="M22" s="109">
        <v>0</v>
      </c>
      <c r="N22" s="12">
        <f>COUNTA(E22,H22,K22)</f>
        <v>3</v>
      </c>
      <c r="O22" s="104">
        <f>IF(N22="","",P22*3+Q22*1)</f>
        <v>9</v>
      </c>
      <c r="P22" s="10">
        <f t="shared" ref="P22:P25" si="12">IF(N22="","",COUNTIF(B22:M22,"〇"))</f>
        <v>3</v>
      </c>
      <c r="Q22" s="110">
        <f t="shared" ref="Q22:Q25" si="13">IF(N22="","",COUNTIF(B22:M22,"△"))</f>
        <v>0</v>
      </c>
      <c r="R22" s="10">
        <f t="shared" ref="R22:R25" si="14">IF(N22="","",COUNTIF(B22:M22,"●"))</f>
        <v>0</v>
      </c>
      <c r="S22" s="10">
        <f>IF(N22="","",SUM(E22,H22,K22))</f>
        <v>36</v>
      </c>
      <c r="T22" s="10">
        <f>IF(N22="","",SUM(G22,J22,M22))</f>
        <v>0</v>
      </c>
      <c r="U22" s="23">
        <f>IF(N22="","",S22-T22)</f>
        <v>36</v>
      </c>
      <c r="V22" s="86">
        <f>IF(O22="","",RANK(O22,$O22:$O25,0))</f>
        <v>1</v>
      </c>
    </row>
    <row r="23" spans="1:22" ht="20.25" customHeight="1" x14ac:dyDescent="0.15">
      <c r="A23" s="155" t="s">
        <v>75</v>
      </c>
      <c r="B23" s="105">
        <v>0</v>
      </c>
      <c r="C23" s="87" t="str">
        <f>IF(B23="","",IF(B23&gt;D23,"〇",IF(B23&lt;D23,"●","△")))</f>
        <v>●</v>
      </c>
      <c r="D23" s="90">
        <v>15</v>
      </c>
      <c r="E23" s="269"/>
      <c r="F23" s="270"/>
      <c r="G23" s="271"/>
      <c r="H23" s="89">
        <v>0</v>
      </c>
      <c r="I23" s="87" t="str">
        <f>IF(H23="","",IF(H23&gt;J23,"〇",IF(H23&lt;J23,"●","△")))</f>
        <v>●</v>
      </c>
      <c r="J23" s="90">
        <v>12</v>
      </c>
      <c r="K23" s="87">
        <v>2</v>
      </c>
      <c r="L23" s="87" t="str">
        <f>IF(K23="","",IF(K23&gt;M23,"〇",IF(K23&lt;M23,"●","△")))</f>
        <v>〇</v>
      </c>
      <c r="M23" s="112">
        <v>1</v>
      </c>
      <c r="N23" s="12">
        <f>COUNTA(B23,H23,K23)</f>
        <v>3</v>
      </c>
      <c r="O23" s="104">
        <f>IF(N23="","",P23*3+Q23*1)</f>
        <v>3</v>
      </c>
      <c r="P23" s="10">
        <f t="shared" si="12"/>
        <v>1</v>
      </c>
      <c r="Q23" s="110">
        <f t="shared" si="13"/>
        <v>0</v>
      </c>
      <c r="R23" s="10">
        <f t="shared" si="14"/>
        <v>2</v>
      </c>
      <c r="S23" s="10">
        <f>IF(N23="","",SUM(B23,H23,K23))</f>
        <v>2</v>
      </c>
      <c r="T23" s="10">
        <f>IF(N23="","",SUM(D23,J23,M23))</f>
        <v>28</v>
      </c>
      <c r="U23" s="24">
        <f>IF(N23="","",S23-T23)</f>
        <v>-26</v>
      </c>
      <c r="V23" s="86">
        <v>3</v>
      </c>
    </row>
    <row r="24" spans="1:22" ht="20.25" customHeight="1" x14ac:dyDescent="0.15">
      <c r="A24" s="155" t="s">
        <v>83</v>
      </c>
      <c r="B24" s="113">
        <v>0</v>
      </c>
      <c r="C24" s="88" t="str">
        <f>IF(B24="","",IF(B24&gt;D24,"〇",IF(B24&lt;D24,"●","△")))</f>
        <v>●</v>
      </c>
      <c r="D24" s="114">
        <v>3</v>
      </c>
      <c r="E24" s="88">
        <v>12</v>
      </c>
      <c r="F24" s="88" t="str">
        <f>IF(E24="","",IF(E24&gt;G24,"〇",IF(E24&lt;G24,"●","△")))</f>
        <v>〇</v>
      </c>
      <c r="G24" s="88">
        <v>0</v>
      </c>
      <c r="H24" s="269"/>
      <c r="I24" s="270"/>
      <c r="J24" s="271"/>
      <c r="K24" s="88">
        <v>12</v>
      </c>
      <c r="L24" s="88" t="str">
        <f>IF(K24="","",IF(K24&gt;M24,"〇",IF(K24&lt;M24,"●","△")))</f>
        <v>〇</v>
      </c>
      <c r="M24" s="115">
        <v>0</v>
      </c>
      <c r="N24" s="12">
        <f>COUNTA(B24,E24,K24)</f>
        <v>3</v>
      </c>
      <c r="O24" s="85">
        <f>IF(N24="","",P24*3+Q24*1)</f>
        <v>6</v>
      </c>
      <c r="P24" s="47">
        <f t="shared" si="12"/>
        <v>2</v>
      </c>
      <c r="Q24" s="5">
        <f t="shared" si="13"/>
        <v>0</v>
      </c>
      <c r="R24" s="5">
        <f t="shared" si="14"/>
        <v>1</v>
      </c>
      <c r="S24" s="5">
        <f>IF(N24="","",SUM(E24,B24,K24))</f>
        <v>24</v>
      </c>
      <c r="T24" s="5">
        <f>IF(N24="","",SUM(G24,D24,M24))</f>
        <v>3</v>
      </c>
      <c r="U24" s="24">
        <f>IF(N24="","",S24-T24)</f>
        <v>21</v>
      </c>
      <c r="V24" s="86">
        <v>2</v>
      </c>
    </row>
    <row r="25" spans="1:22" ht="20.25" customHeight="1" thickBot="1" x14ac:dyDescent="0.2">
      <c r="A25" s="158" t="s">
        <v>91</v>
      </c>
      <c r="B25" s="106">
        <v>0</v>
      </c>
      <c r="C25" s="91" t="str">
        <f>IF(B25="","",IF(B25&gt;D25,"〇",IF(B25&lt;D25,"●","△")))</f>
        <v>●</v>
      </c>
      <c r="D25" s="94">
        <v>18</v>
      </c>
      <c r="E25" s="91">
        <v>1</v>
      </c>
      <c r="F25" s="91" t="str">
        <f>IF(E25="","",IF(E25&gt;G25,"〇",IF(E25&lt;G25,"●","△")))</f>
        <v>●</v>
      </c>
      <c r="G25" s="91">
        <v>2</v>
      </c>
      <c r="H25" s="93">
        <v>0</v>
      </c>
      <c r="I25" s="91" t="str">
        <f>IF(H25="","",IF(H25&gt;J25,"〇",IF(H25&lt;J25,"●","△")))</f>
        <v>●</v>
      </c>
      <c r="J25" s="94">
        <v>12</v>
      </c>
      <c r="K25" s="288"/>
      <c r="L25" s="289"/>
      <c r="M25" s="290"/>
      <c r="N25" s="20">
        <f>COUNTA(B25,E25,H25)</f>
        <v>3</v>
      </c>
      <c r="O25" s="96">
        <f>IF(N25="","",P25*3+Q25*1)</f>
        <v>0</v>
      </c>
      <c r="P25" s="7">
        <f t="shared" si="12"/>
        <v>0</v>
      </c>
      <c r="Q25" s="7">
        <f t="shared" si="13"/>
        <v>0</v>
      </c>
      <c r="R25" s="7">
        <f t="shared" si="14"/>
        <v>3</v>
      </c>
      <c r="S25" s="7">
        <f>IF(N25="","",SUM(E25,H25,B25))</f>
        <v>1</v>
      </c>
      <c r="T25" s="7">
        <f>IF(N25="","",SUM(G25,J25,D25))</f>
        <v>32</v>
      </c>
      <c r="U25" s="25">
        <f>IF(N25="","",S25-T25)</f>
        <v>-31</v>
      </c>
      <c r="V25" s="97">
        <f>IF(O25="","",RANK(O25,$O22:$O25,0))</f>
        <v>4</v>
      </c>
    </row>
    <row r="26" spans="1:22" ht="20.25" customHeight="1" x14ac:dyDescent="0.15">
      <c r="A26" s="116"/>
      <c r="B26" s="117"/>
      <c r="C26" s="2"/>
      <c r="D26" s="2"/>
      <c r="E26" s="2"/>
      <c r="F26" s="2"/>
      <c r="G26" s="2"/>
      <c r="H26" s="2"/>
      <c r="I26" s="2"/>
      <c r="J26" s="2"/>
      <c r="K26" s="1"/>
      <c r="L26" s="1"/>
      <c r="M26" s="1"/>
    </row>
    <row r="27" spans="1:22" ht="20.25" customHeight="1" thickBot="1" x14ac:dyDescent="0.2">
      <c r="A27" s="75" t="s">
        <v>114</v>
      </c>
      <c r="B27" s="2"/>
      <c r="C27" s="2"/>
      <c r="D27" s="2"/>
      <c r="E27" s="2"/>
      <c r="F27" s="2"/>
      <c r="G27" s="2"/>
      <c r="H27" s="2"/>
      <c r="I27" s="2"/>
      <c r="J27" s="2"/>
      <c r="K27" s="1"/>
      <c r="L27" s="1"/>
      <c r="M27" s="1"/>
    </row>
    <row r="28" spans="1:22" ht="20.25" customHeight="1" thickBot="1" x14ac:dyDescent="0.2">
      <c r="A28" s="76" t="s">
        <v>102</v>
      </c>
      <c r="B28" s="283" t="str">
        <f>A29</f>
        <v>川口総合</v>
      </c>
      <c r="C28" s="284"/>
      <c r="D28" s="285"/>
      <c r="E28" s="286" t="str">
        <f>A30</f>
        <v>本庄</v>
      </c>
      <c r="F28" s="284"/>
      <c r="G28" s="285"/>
      <c r="H28" s="286" t="str">
        <f>A31</f>
        <v>市立浦和</v>
      </c>
      <c r="I28" s="284"/>
      <c r="J28" s="285"/>
      <c r="K28" s="286" t="str">
        <f>A32</f>
        <v>埼玉栄</v>
      </c>
      <c r="L28" s="284"/>
      <c r="M28" s="287"/>
      <c r="N28" s="33" t="s">
        <v>103</v>
      </c>
      <c r="O28" s="77" t="s">
        <v>104</v>
      </c>
      <c r="P28" s="78" t="s">
        <v>105</v>
      </c>
      <c r="Q28" s="79" t="s">
        <v>106</v>
      </c>
      <c r="R28" s="8" t="s">
        <v>107</v>
      </c>
      <c r="S28" s="8" t="s">
        <v>108</v>
      </c>
      <c r="T28" s="8" t="s">
        <v>109</v>
      </c>
      <c r="U28" s="26" t="s">
        <v>110</v>
      </c>
      <c r="V28" s="80" t="s">
        <v>111</v>
      </c>
    </row>
    <row r="29" spans="1:22" ht="20.25" customHeight="1" x14ac:dyDescent="0.15">
      <c r="A29" s="155" t="s">
        <v>68</v>
      </c>
      <c r="B29" s="277"/>
      <c r="C29" s="278"/>
      <c r="D29" s="279"/>
      <c r="E29" s="83">
        <v>2</v>
      </c>
      <c r="F29" s="83" t="str">
        <f>IF(E29="","",IF(E29&gt;G29,"〇",IF(E29&lt;G29,"●","△")))</f>
        <v>〇</v>
      </c>
      <c r="G29" s="83">
        <v>0</v>
      </c>
      <c r="H29" s="82">
        <v>4</v>
      </c>
      <c r="I29" s="83" t="str">
        <f>IF(H29="","",IF(H29&gt;J29,"〇",IF(H29&lt;J29,"●","△")))</f>
        <v>〇</v>
      </c>
      <c r="J29" s="84">
        <v>0</v>
      </c>
      <c r="K29" s="83">
        <v>4</v>
      </c>
      <c r="L29" s="83" t="str">
        <f>IF(K29="","",IF(K29&gt;M29,"〇",IF(K29&lt;M29,"●","△")))</f>
        <v>〇</v>
      </c>
      <c r="M29" s="109">
        <v>0</v>
      </c>
      <c r="N29" s="12">
        <f>COUNTA(E29,H29,K29)</f>
        <v>3</v>
      </c>
      <c r="O29" s="85">
        <f>IF(N29="","",P29*3+Q29*1)</f>
        <v>9</v>
      </c>
      <c r="P29" s="5">
        <f t="shared" ref="P29:P32" si="15">IF(N29="","",COUNTIF(B29:M29,"〇"))</f>
        <v>3</v>
      </c>
      <c r="Q29" s="5">
        <f t="shared" ref="Q29:Q32" si="16">IF(N29="","",COUNTIF(B29:M29,"△"))</f>
        <v>0</v>
      </c>
      <c r="R29" s="5">
        <f t="shared" ref="R29:R32" si="17">IF(N29="","",COUNTIF(B29:M29,"●"))</f>
        <v>0</v>
      </c>
      <c r="S29" s="5">
        <f>IF(N29="","",SUM(E29,H29,K29))</f>
        <v>10</v>
      </c>
      <c r="T29" s="5">
        <f>IF(N29="","",SUM(G29,J29,M29))</f>
        <v>0</v>
      </c>
      <c r="U29" s="4">
        <f>IF(N29="","",S29-T29)</f>
        <v>10</v>
      </c>
      <c r="V29" s="118">
        <f>IF(O29="","",RANK(O29,$O29:$O32,0))</f>
        <v>1</v>
      </c>
    </row>
    <row r="30" spans="1:22" ht="20.25" customHeight="1" x14ac:dyDescent="0.15">
      <c r="A30" s="155" t="s">
        <v>76</v>
      </c>
      <c r="B30" s="105">
        <v>0</v>
      </c>
      <c r="C30" s="87" t="str">
        <f>IF(B30="","",IF(B30&gt;D30,"〇",IF(B30&lt;D30,"●","△")))</f>
        <v>●</v>
      </c>
      <c r="D30" s="90">
        <v>2</v>
      </c>
      <c r="E30" s="269"/>
      <c r="F30" s="270"/>
      <c r="G30" s="271"/>
      <c r="H30" s="89">
        <v>0</v>
      </c>
      <c r="I30" s="87" t="str">
        <f>IF(H30="","",IF(H30&gt;J30,"〇",IF(H30&lt;J30,"●","△")))</f>
        <v>△</v>
      </c>
      <c r="J30" s="90">
        <v>0</v>
      </c>
      <c r="K30" s="87">
        <v>1</v>
      </c>
      <c r="L30" s="87" t="str">
        <f>IF(K30="","",IF(K30&gt;M30,"〇",IF(K30&lt;M30,"●","△")))</f>
        <v>△</v>
      </c>
      <c r="M30" s="112">
        <v>1</v>
      </c>
      <c r="N30" s="12">
        <f>COUNTA(B30,H30,K30)</f>
        <v>3</v>
      </c>
      <c r="O30" s="85">
        <f>IF(N30="","",P30*3+Q30*1)</f>
        <v>2</v>
      </c>
      <c r="P30" s="5">
        <f t="shared" si="15"/>
        <v>0</v>
      </c>
      <c r="Q30" s="5">
        <f t="shared" si="16"/>
        <v>2</v>
      </c>
      <c r="R30" s="5">
        <f t="shared" si="17"/>
        <v>1</v>
      </c>
      <c r="S30" s="5">
        <f>IF(N30="","",SUM(B30,H30,K30))</f>
        <v>1</v>
      </c>
      <c r="T30" s="5">
        <f>IF(N30="","",SUM(D30,J30,M30))</f>
        <v>3</v>
      </c>
      <c r="U30" s="4">
        <f>IF(N30="","",S30-T30)</f>
        <v>-2</v>
      </c>
      <c r="V30" s="118">
        <f>IF(O30="","",RANK(O30,$O29:$O32,0))</f>
        <v>3</v>
      </c>
    </row>
    <row r="31" spans="1:22" ht="20.25" customHeight="1" x14ac:dyDescent="0.15">
      <c r="A31" s="155" t="s">
        <v>84</v>
      </c>
      <c r="B31" s="113">
        <v>0</v>
      </c>
      <c r="C31" s="88" t="str">
        <f>IF(B31="","",IF(B31&gt;D31,"〇",IF(B31&lt;D31,"●","△")))</f>
        <v>●</v>
      </c>
      <c r="D31" s="114">
        <v>4</v>
      </c>
      <c r="E31" s="88">
        <v>0</v>
      </c>
      <c r="F31" s="88" t="str">
        <f>IF(E31="","",IF(E31&gt;G31,"〇",IF(E31&lt;G31,"●","△")))</f>
        <v>△</v>
      </c>
      <c r="G31" s="88">
        <v>0</v>
      </c>
      <c r="H31" s="269"/>
      <c r="I31" s="270"/>
      <c r="J31" s="271"/>
      <c r="K31" s="88">
        <v>3</v>
      </c>
      <c r="L31" s="88" t="str">
        <f>IF(K31="","",IF(K31&gt;M31,"〇",IF(K31&lt;M31,"●","△")))</f>
        <v>〇</v>
      </c>
      <c r="M31" s="115">
        <v>0</v>
      </c>
      <c r="N31" s="12">
        <f>COUNTA(B31,E31,K31)</f>
        <v>3</v>
      </c>
      <c r="O31" s="85">
        <f>IF(N31="","",P31*3+Q31*1)</f>
        <v>4</v>
      </c>
      <c r="P31" s="5">
        <f t="shared" si="15"/>
        <v>1</v>
      </c>
      <c r="Q31" s="5">
        <f t="shared" si="16"/>
        <v>1</v>
      </c>
      <c r="R31" s="5">
        <f t="shared" si="17"/>
        <v>1</v>
      </c>
      <c r="S31" s="5">
        <f>IF(N31="","",SUM(E31,B31,K31))</f>
        <v>3</v>
      </c>
      <c r="T31" s="5">
        <f>IF(N31="","",SUM(G31,D31,M31))</f>
        <v>4</v>
      </c>
      <c r="U31" s="4">
        <f>IF(N31="","",S31-T31)</f>
        <v>-1</v>
      </c>
      <c r="V31" s="118">
        <v>2</v>
      </c>
    </row>
    <row r="32" spans="1:22" ht="20.25" customHeight="1" thickBot="1" x14ac:dyDescent="0.2">
      <c r="A32" s="158" t="s">
        <v>92</v>
      </c>
      <c r="B32" s="106">
        <v>0</v>
      </c>
      <c r="C32" s="91" t="str">
        <f>IF(B32="","",IF(B32&gt;D32,"〇",IF(B32&lt;D32,"●","△")))</f>
        <v>●</v>
      </c>
      <c r="D32" s="94">
        <v>4</v>
      </c>
      <c r="E32" s="91">
        <v>1</v>
      </c>
      <c r="F32" s="91" t="str">
        <f>IF(E32="","",IF(E32&gt;G32,"〇",IF(E32&lt;G32,"●","△")))</f>
        <v>△</v>
      </c>
      <c r="G32" s="91">
        <v>1</v>
      </c>
      <c r="H32" s="93">
        <v>0</v>
      </c>
      <c r="I32" s="91" t="str">
        <f>IF(H32="","",IF(H32&gt;J32,"〇",IF(H32&lt;J32,"●","△")))</f>
        <v>●</v>
      </c>
      <c r="J32" s="94">
        <v>3</v>
      </c>
      <c r="K32" s="288"/>
      <c r="L32" s="289"/>
      <c r="M32" s="290"/>
      <c r="N32" s="95">
        <f>COUNTA(B32,E32,H32)</f>
        <v>3</v>
      </c>
      <c r="O32" s="96">
        <f>IF(N32="","",P32*3+Q32*1)</f>
        <v>1</v>
      </c>
      <c r="P32" s="7">
        <f t="shared" si="15"/>
        <v>0</v>
      </c>
      <c r="Q32" s="7">
        <f t="shared" si="16"/>
        <v>1</v>
      </c>
      <c r="R32" s="7">
        <f t="shared" si="17"/>
        <v>2</v>
      </c>
      <c r="S32" s="7">
        <f>IF(N32="","",SUM(E32,H32,B32))</f>
        <v>1</v>
      </c>
      <c r="T32" s="7">
        <f>IF(N32="","",SUM(G32,J32,D32))</f>
        <v>8</v>
      </c>
      <c r="U32" s="9">
        <f>IF(N32="","",S32-T32)</f>
        <v>-7</v>
      </c>
      <c r="V32" s="97">
        <f>IF(O32="","",RANK(O32,$O29:$O32,0))</f>
        <v>4</v>
      </c>
    </row>
    <row r="33" spans="1:22" ht="20.25" customHeight="1" x14ac:dyDescent="0.15">
      <c r="A33" s="119"/>
      <c r="B33" s="119"/>
      <c r="C33" s="3"/>
      <c r="D33" s="3"/>
      <c r="E33" s="3"/>
      <c r="F33" s="3"/>
      <c r="G33" s="3"/>
      <c r="H33" s="3"/>
      <c r="I33" s="3"/>
      <c r="J33" s="3"/>
      <c r="K33" s="1"/>
      <c r="L33" s="1"/>
      <c r="M33" s="1"/>
    </row>
    <row r="34" spans="1:22" ht="20.25" customHeight="1" thickBot="1" x14ac:dyDescent="0.2">
      <c r="A34" s="75" t="s">
        <v>115</v>
      </c>
      <c r="B34" s="2"/>
      <c r="C34" s="2"/>
      <c r="D34" s="2"/>
      <c r="E34" s="2"/>
      <c r="F34" s="2"/>
      <c r="G34" s="2"/>
      <c r="H34" s="2"/>
      <c r="I34" s="2"/>
      <c r="J34" s="2"/>
      <c r="K34" s="1"/>
      <c r="L34" s="1"/>
      <c r="M34" s="1"/>
    </row>
    <row r="35" spans="1:22" ht="20.25" customHeight="1" thickBot="1" x14ac:dyDescent="0.2">
      <c r="A35" s="76" t="s">
        <v>116</v>
      </c>
      <c r="B35" s="283" t="str">
        <f>A36</f>
        <v>花咲徳栄</v>
      </c>
      <c r="C35" s="284"/>
      <c r="D35" s="285"/>
      <c r="E35" s="286" t="str">
        <f>A37</f>
        <v>明＋妻</v>
      </c>
      <c r="F35" s="284"/>
      <c r="G35" s="285"/>
      <c r="H35" s="286" t="str">
        <f>A38</f>
        <v>和光国際</v>
      </c>
      <c r="I35" s="284"/>
      <c r="J35" s="285"/>
      <c r="K35" s="286" t="str">
        <f>A39</f>
        <v>自由の森</v>
      </c>
      <c r="L35" s="284"/>
      <c r="M35" s="287"/>
      <c r="N35" s="33" t="s">
        <v>103</v>
      </c>
      <c r="O35" s="77" t="s">
        <v>117</v>
      </c>
      <c r="P35" s="78" t="s">
        <v>118</v>
      </c>
      <c r="Q35" s="79" t="s">
        <v>119</v>
      </c>
      <c r="R35" s="8" t="s">
        <v>120</v>
      </c>
      <c r="S35" s="8" t="s">
        <v>121</v>
      </c>
      <c r="T35" s="8" t="s">
        <v>122</v>
      </c>
      <c r="U35" s="26" t="s">
        <v>123</v>
      </c>
      <c r="V35" s="80" t="s">
        <v>124</v>
      </c>
    </row>
    <row r="36" spans="1:22" ht="20.25" customHeight="1" x14ac:dyDescent="0.15">
      <c r="A36" s="155" t="s">
        <v>69</v>
      </c>
      <c r="B36" s="277"/>
      <c r="C36" s="278"/>
      <c r="D36" s="279"/>
      <c r="E36" s="83">
        <v>11</v>
      </c>
      <c r="F36" s="83" t="str">
        <f>IF(E36="","",IF(E36&gt;G36,"〇",IF(E36&lt;G36,"●","△")))</f>
        <v>〇</v>
      </c>
      <c r="G36" s="83">
        <v>0</v>
      </c>
      <c r="H36" s="82">
        <v>2</v>
      </c>
      <c r="I36" s="83" t="str">
        <f>IF(H36="","",IF(H36&gt;J36,"〇",IF(H36&lt;J36,"●","△")))</f>
        <v>〇</v>
      </c>
      <c r="J36" s="84">
        <v>0</v>
      </c>
      <c r="K36" s="83">
        <v>22</v>
      </c>
      <c r="L36" s="83" t="str">
        <f>IF(K36="","",IF(K36&gt;M36,"〇",IF(K36&lt;M36,"●","△")))</f>
        <v>〇</v>
      </c>
      <c r="M36" s="109">
        <v>0</v>
      </c>
      <c r="N36" s="12">
        <f>COUNTA(E36,H36,K36)</f>
        <v>3</v>
      </c>
      <c r="O36" s="85">
        <f>IF(N36="","",P36*3+Q36*1)</f>
        <v>9</v>
      </c>
      <c r="P36" s="5">
        <f t="shared" ref="P36:P39" si="18">IF(N36="","",COUNTIF(B36:M36,"〇"))</f>
        <v>3</v>
      </c>
      <c r="Q36" s="5">
        <f t="shared" ref="Q36:Q39" si="19">IF(N36="","",COUNTIF(B36:M36,"△"))</f>
        <v>0</v>
      </c>
      <c r="R36" s="5">
        <f t="shared" ref="R36:R39" si="20">IF(N36="","",COUNTIF(B36:M36,"●"))</f>
        <v>0</v>
      </c>
      <c r="S36" s="5">
        <f>IF(N36="","",SUM(E36,H36,K36))</f>
        <v>35</v>
      </c>
      <c r="T36" s="5">
        <f>IF(N36="","",SUM(G36,J36,M36))</f>
        <v>0</v>
      </c>
      <c r="U36" s="4">
        <f>IF(N36="","",S36-T36)</f>
        <v>35</v>
      </c>
      <c r="V36" s="118">
        <f>IF(O36="","",RANK(O36,$O36:$O39,0))</f>
        <v>1</v>
      </c>
    </row>
    <row r="37" spans="1:22" ht="20.25" customHeight="1" x14ac:dyDescent="0.15">
      <c r="A37" s="155" t="s">
        <v>132</v>
      </c>
      <c r="B37" s="105">
        <v>0</v>
      </c>
      <c r="C37" s="87" t="str">
        <f>IF(B37="","",IF(B37&gt;D37,"〇",IF(B37&lt;D37,"●","△")))</f>
        <v>●</v>
      </c>
      <c r="D37" s="90">
        <v>11</v>
      </c>
      <c r="E37" s="269"/>
      <c r="F37" s="270"/>
      <c r="G37" s="271"/>
      <c r="H37" s="89">
        <v>1</v>
      </c>
      <c r="I37" s="83" t="str">
        <f>IF(H37="","",IF(H37&gt;J37,"〇",IF(H37&lt;J37,"●","△")))</f>
        <v>〇</v>
      </c>
      <c r="J37" s="90">
        <v>0</v>
      </c>
      <c r="K37" s="87">
        <v>5</v>
      </c>
      <c r="L37" s="87" t="str">
        <f>IF(K37="","",IF(K37&gt;M37,"〇",IF(K37&lt;M37,"●","△")))</f>
        <v>〇</v>
      </c>
      <c r="M37" s="112">
        <v>0</v>
      </c>
      <c r="N37" s="12">
        <f>COUNTA(B37,H37,K37)</f>
        <v>3</v>
      </c>
      <c r="O37" s="85">
        <f>IF(N37="","",P37*3+Q37*1)</f>
        <v>6</v>
      </c>
      <c r="P37" s="5">
        <f t="shared" si="18"/>
        <v>2</v>
      </c>
      <c r="Q37" s="5">
        <f t="shared" si="19"/>
        <v>0</v>
      </c>
      <c r="R37" s="5">
        <f t="shared" si="20"/>
        <v>1</v>
      </c>
      <c r="S37" s="5">
        <f>IF(N37="","",SUM(B37,H37,K37))</f>
        <v>6</v>
      </c>
      <c r="T37" s="5">
        <f>IF(N37="","",SUM(D37,J37,M37))</f>
        <v>11</v>
      </c>
      <c r="U37" s="4">
        <f>IF(N37="","",S37-T37)</f>
        <v>-5</v>
      </c>
      <c r="V37" s="118">
        <v>2</v>
      </c>
    </row>
    <row r="38" spans="1:22" ht="20.25" customHeight="1" x14ac:dyDescent="0.15">
      <c r="A38" s="155" t="s">
        <v>85</v>
      </c>
      <c r="B38" s="113">
        <v>0</v>
      </c>
      <c r="C38" s="88" t="str">
        <f>IF(B38="","",IF(B38&gt;D38,"〇",IF(B38&lt;D38,"●","△")))</f>
        <v>●</v>
      </c>
      <c r="D38" s="114">
        <v>2</v>
      </c>
      <c r="E38" s="88">
        <v>0</v>
      </c>
      <c r="F38" s="88" t="str">
        <f>IF(E38="","",IF(E38&gt;G38,"〇",IF(E38&lt;G38,"●","△")))</f>
        <v>●</v>
      </c>
      <c r="G38" s="88">
        <v>1</v>
      </c>
      <c r="H38" s="269"/>
      <c r="I38" s="270"/>
      <c r="J38" s="271"/>
      <c r="K38" s="88">
        <v>6</v>
      </c>
      <c r="L38" s="88" t="str">
        <f>IF(K38="","",IF(K38&gt;M38,"〇",IF(K38&lt;M38,"●","△")))</f>
        <v>〇</v>
      </c>
      <c r="M38" s="115">
        <v>0</v>
      </c>
      <c r="N38" s="12">
        <f>COUNTA(B38,E38,K38)</f>
        <v>3</v>
      </c>
      <c r="O38" s="85">
        <f>IF(N38="","",P38*3+Q38*1)</f>
        <v>3</v>
      </c>
      <c r="P38" s="5">
        <f t="shared" si="18"/>
        <v>1</v>
      </c>
      <c r="Q38" s="5">
        <f t="shared" si="19"/>
        <v>0</v>
      </c>
      <c r="R38" s="5">
        <f t="shared" si="20"/>
        <v>2</v>
      </c>
      <c r="S38" s="5">
        <f>IF(N38="","",SUM(E38,B38,K38))</f>
        <v>6</v>
      </c>
      <c r="T38" s="5">
        <f>IF(N38="","",SUM(G38,D38,M38))</f>
        <v>3</v>
      </c>
      <c r="U38" s="4">
        <f>IF(N38="","",S38-T38)</f>
        <v>3</v>
      </c>
      <c r="V38" s="118">
        <f>IF(O38="","",RANK(O38,$O36:$O39,0))</f>
        <v>3</v>
      </c>
    </row>
    <row r="39" spans="1:22" ht="20.25" customHeight="1" thickBot="1" x14ac:dyDescent="0.2">
      <c r="A39" s="158" t="s">
        <v>93</v>
      </c>
      <c r="B39" s="106">
        <v>0</v>
      </c>
      <c r="C39" s="91" t="str">
        <f>IF(B39="","",IF(B39&gt;D39,"〇",IF(B39&lt;D39,"●","△")))</f>
        <v>●</v>
      </c>
      <c r="D39" s="94">
        <v>22</v>
      </c>
      <c r="E39" s="91">
        <v>0</v>
      </c>
      <c r="F39" s="91" t="str">
        <f>IF(E39="","",IF(E39&gt;G39,"〇",IF(E39&lt;G39,"●","△")))</f>
        <v>●</v>
      </c>
      <c r="G39" s="91">
        <v>5</v>
      </c>
      <c r="H39" s="93">
        <v>0</v>
      </c>
      <c r="I39" s="91" t="str">
        <f>IF(H39="","",IF(H39&gt;J39,"〇",IF(H39&lt;J39,"●","△")))</f>
        <v>●</v>
      </c>
      <c r="J39" s="94">
        <v>6</v>
      </c>
      <c r="K39" s="288"/>
      <c r="L39" s="289"/>
      <c r="M39" s="290"/>
      <c r="N39" s="95">
        <f>COUNTA(B39,E39,H39)</f>
        <v>3</v>
      </c>
      <c r="O39" s="96">
        <f>IF(N39="","",P39*3+Q39*1)</f>
        <v>0</v>
      </c>
      <c r="P39" s="7">
        <f t="shared" si="18"/>
        <v>0</v>
      </c>
      <c r="Q39" s="7">
        <f t="shared" si="19"/>
        <v>0</v>
      </c>
      <c r="R39" s="7">
        <f t="shared" si="20"/>
        <v>3</v>
      </c>
      <c r="S39" s="7">
        <f>IF(N39="","",SUM(E39,H39,B39))</f>
        <v>0</v>
      </c>
      <c r="T39" s="7">
        <f>IF(N39="","",SUM(G39,J39,D39))</f>
        <v>33</v>
      </c>
      <c r="U39" s="9">
        <f>IF(N39="","",S39-T39)</f>
        <v>-33</v>
      </c>
      <c r="V39" s="97">
        <v>4</v>
      </c>
    </row>
    <row r="40" spans="1:22" ht="20.25" customHeight="1" x14ac:dyDescent="0.15">
      <c r="A40" s="119"/>
      <c r="B40" s="291" t="s">
        <v>133</v>
      </c>
      <c r="C40" s="291"/>
      <c r="D40" s="291"/>
      <c r="E40" s="291"/>
      <c r="F40" s="291"/>
      <c r="G40" s="291"/>
      <c r="H40" s="291"/>
      <c r="I40" s="291"/>
      <c r="J40" s="22"/>
      <c r="K40" s="1"/>
      <c r="L40" s="1"/>
      <c r="M40" s="1"/>
    </row>
    <row r="41" spans="1:22" ht="20.25" customHeight="1" thickBot="1" x14ac:dyDescent="0.2">
      <c r="A41" s="75" t="s">
        <v>125</v>
      </c>
      <c r="B41" s="2"/>
      <c r="C41" s="2"/>
      <c r="D41" s="2"/>
      <c r="E41" s="2"/>
      <c r="F41" s="2"/>
      <c r="G41" s="2"/>
      <c r="H41" s="2"/>
      <c r="I41" s="2"/>
      <c r="J41" s="2"/>
      <c r="K41" s="1"/>
      <c r="L41" s="1"/>
      <c r="M41" s="1"/>
    </row>
    <row r="42" spans="1:22" ht="20.25" customHeight="1" thickBot="1" x14ac:dyDescent="0.2">
      <c r="A42" s="76" t="s">
        <v>126</v>
      </c>
      <c r="B42" s="283" t="str">
        <f>A43</f>
        <v>山村学園</v>
      </c>
      <c r="C42" s="284"/>
      <c r="D42" s="285"/>
      <c r="E42" s="286" t="str">
        <f>A44</f>
        <v>所沢</v>
      </c>
      <c r="F42" s="284"/>
      <c r="G42" s="285"/>
      <c r="H42" s="286" t="str">
        <f>A45</f>
        <v>熊谷女子</v>
      </c>
      <c r="I42" s="284"/>
      <c r="J42" s="285"/>
      <c r="K42" s="286" t="str">
        <f>A46</f>
        <v>川越南</v>
      </c>
      <c r="L42" s="284"/>
      <c r="M42" s="287"/>
      <c r="N42" s="33" t="s">
        <v>103</v>
      </c>
      <c r="O42" s="77" t="s">
        <v>117</v>
      </c>
      <c r="P42" s="78" t="s">
        <v>118</v>
      </c>
      <c r="Q42" s="79" t="s">
        <v>119</v>
      </c>
      <c r="R42" s="8" t="s">
        <v>120</v>
      </c>
      <c r="S42" s="8" t="s">
        <v>121</v>
      </c>
      <c r="T42" s="8" t="s">
        <v>122</v>
      </c>
      <c r="U42" s="26" t="s">
        <v>123</v>
      </c>
      <c r="V42" s="80" t="s">
        <v>124</v>
      </c>
    </row>
    <row r="43" spans="1:22" ht="20.25" customHeight="1" x14ac:dyDescent="0.15">
      <c r="A43" s="155" t="s">
        <v>194</v>
      </c>
      <c r="B43" s="277"/>
      <c r="C43" s="278"/>
      <c r="D43" s="279"/>
      <c r="E43" s="83">
        <v>7</v>
      </c>
      <c r="F43" s="83" t="str">
        <f>IF(E43="","",IF(E43&gt;G43,"〇",IF(E43&lt;G43,"●","△")))</f>
        <v>〇</v>
      </c>
      <c r="G43" s="83">
        <v>0</v>
      </c>
      <c r="H43" s="82">
        <v>2</v>
      </c>
      <c r="I43" s="83" t="str">
        <f>IF(H43="","",IF(H43&gt;J43,"〇",IF(H43&lt;J43,"●","△")))</f>
        <v>〇</v>
      </c>
      <c r="J43" s="84">
        <v>1</v>
      </c>
      <c r="K43" s="83">
        <v>10</v>
      </c>
      <c r="L43" s="83" t="str">
        <f>IF(K43="","",IF(K43&gt;M43,"〇",IF(K43&lt;M43,"●","△")))</f>
        <v>〇</v>
      </c>
      <c r="M43" s="109">
        <v>0</v>
      </c>
      <c r="N43" s="12">
        <f>COUNTA(E43,H43,K43)</f>
        <v>3</v>
      </c>
      <c r="O43" s="85">
        <f>IF(N43="","",P43*3+Q43*1)</f>
        <v>9</v>
      </c>
      <c r="P43" s="5">
        <f t="shared" ref="P43:P46" si="21">IF(N43="","",COUNTIF(B43:M43,"〇"))</f>
        <v>3</v>
      </c>
      <c r="Q43" s="5">
        <f t="shared" ref="Q43:Q46" si="22">IF(N43="","",COUNTIF(B43:M43,"△"))</f>
        <v>0</v>
      </c>
      <c r="R43" s="5">
        <f t="shared" ref="R43:R46" si="23">IF(N43="","",COUNTIF(B43:M43,"●"))</f>
        <v>0</v>
      </c>
      <c r="S43" s="5">
        <f>IF(N43="","",SUM(E43,H43,K43))</f>
        <v>19</v>
      </c>
      <c r="T43" s="5">
        <f>IF(N43="","",SUM(G43,J43,M43))</f>
        <v>1</v>
      </c>
      <c r="U43" s="4">
        <f>IF(N43="","",S43-T43)</f>
        <v>18</v>
      </c>
      <c r="V43" s="118">
        <f>IF(O43="","",RANK(O43,$O43:$O46,0))</f>
        <v>1</v>
      </c>
    </row>
    <row r="44" spans="1:22" ht="20.25" customHeight="1" x14ac:dyDescent="0.15">
      <c r="A44" s="155" t="s">
        <v>78</v>
      </c>
      <c r="B44" s="105">
        <v>0</v>
      </c>
      <c r="C44" s="87" t="str">
        <f>IF(B44="","",IF(B44&gt;D44,"〇",IF(B44&lt;D44,"●","△")))</f>
        <v>●</v>
      </c>
      <c r="D44" s="90">
        <v>7</v>
      </c>
      <c r="E44" s="269"/>
      <c r="F44" s="270"/>
      <c r="G44" s="271"/>
      <c r="H44" s="89">
        <v>1</v>
      </c>
      <c r="I44" s="87" t="str">
        <f>IF(H44="","",IF(H44&gt;J44,"〇",IF(H44&lt;J44,"●","△")))</f>
        <v>△</v>
      </c>
      <c r="J44" s="90">
        <v>1</v>
      </c>
      <c r="K44" s="87">
        <v>1</v>
      </c>
      <c r="L44" s="87" t="str">
        <f>IF(K44="","",IF(K44&gt;M44,"〇",IF(K44&lt;M44,"●","△")))</f>
        <v>〇</v>
      </c>
      <c r="M44" s="112">
        <v>0</v>
      </c>
      <c r="N44" s="12">
        <f>COUNTA(B44,H44,K44)</f>
        <v>3</v>
      </c>
      <c r="O44" s="85">
        <f>IF(N44="","",P44*3+Q44*1)</f>
        <v>4</v>
      </c>
      <c r="P44" s="5">
        <f t="shared" si="21"/>
        <v>1</v>
      </c>
      <c r="Q44" s="5">
        <f t="shared" si="22"/>
        <v>1</v>
      </c>
      <c r="R44" s="5">
        <f t="shared" si="23"/>
        <v>1</v>
      </c>
      <c r="S44" s="5">
        <f>IF(N44="","",SUM(B44,H44,K44))</f>
        <v>2</v>
      </c>
      <c r="T44" s="5">
        <f>IF(N44="","",SUM(D44,J44,M44))</f>
        <v>8</v>
      </c>
      <c r="U44" s="4">
        <f>IF(N44="","",S44-T44)</f>
        <v>-6</v>
      </c>
      <c r="V44" s="118">
        <v>3</v>
      </c>
    </row>
    <row r="45" spans="1:22" ht="20.25" customHeight="1" x14ac:dyDescent="0.15">
      <c r="A45" s="155" t="s">
        <v>86</v>
      </c>
      <c r="B45" s="113">
        <v>1</v>
      </c>
      <c r="C45" s="88" t="str">
        <f>IF(B45="","",IF(B45&gt;D45,"〇",IF(B45&lt;D45,"●","△")))</f>
        <v>●</v>
      </c>
      <c r="D45" s="114">
        <v>2</v>
      </c>
      <c r="E45" s="88">
        <v>1</v>
      </c>
      <c r="F45" s="88" t="str">
        <f>IF(E45="","",IF(E45&gt;G45,"〇",IF(E45&lt;G45,"●","△")))</f>
        <v>△</v>
      </c>
      <c r="G45" s="88">
        <v>1</v>
      </c>
      <c r="H45" s="269"/>
      <c r="I45" s="270"/>
      <c r="J45" s="271"/>
      <c r="K45" s="88">
        <v>5</v>
      </c>
      <c r="L45" s="88" t="str">
        <f>IF(K45="","",IF(K45&gt;M45,"〇",IF(K45&lt;M45,"●","△")))</f>
        <v>〇</v>
      </c>
      <c r="M45" s="115">
        <v>0</v>
      </c>
      <c r="N45" s="12">
        <f>COUNTA(B45,E45,K45)</f>
        <v>3</v>
      </c>
      <c r="O45" s="85">
        <f>IF(N45="","",P45*3+Q45*1)</f>
        <v>4</v>
      </c>
      <c r="P45" s="5">
        <f t="shared" si="21"/>
        <v>1</v>
      </c>
      <c r="Q45" s="5">
        <f t="shared" si="22"/>
        <v>1</v>
      </c>
      <c r="R45" s="5">
        <f t="shared" si="23"/>
        <v>1</v>
      </c>
      <c r="S45" s="5">
        <f>IF(N45="","",SUM(E45,B45,K45))</f>
        <v>7</v>
      </c>
      <c r="T45" s="5">
        <f>IF(N45="","",SUM(G45,D45,M45))</f>
        <v>3</v>
      </c>
      <c r="U45" s="4">
        <f>IF(N45="","",S45-T45)</f>
        <v>4</v>
      </c>
      <c r="V45" s="118">
        <v>2</v>
      </c>
    </row>
    <row r="46" spans="1:22" ht="20.25" customHeight="1" thickBot="1" x14ac:dyDescent="0.2">
      <c r="A46" s="158" t="s">
        <v>94</v>
      </c>
      <c r="B46" s="106">
        <v>0</v>
      </c>
      <c r="C46" s="91" t="str">
        <f>IF(B46="","",IF(B46&gt;D46,"〇",IF(B46&lt;D46,"●","△")))</f>
        <v>●</v>
      </c>
      <c r="D46" s="94">
        <v>10</v>
      </c>
      <c r="E46" s="91">
        <v>0</v>
      </c>
      <c r="F46" s="91" t="str">
        <f>IF(E46="","",IF(E46&gt;G46,"〇",IF(E46&lt;G46,"●","△")))</f>
        <v>●</v>
      </c>
      <c r="G46" s="91">
        <v>1</v>
      </c>
      <c r="H46" s="93">
        <v>0</v>
      </c>
      <c r="I46" s="91" t="str">
        <f>IF(H46="","",IF(H46&gt;J46,"〇",IF(H46&lt;J46,"●","△")))</f>
        <v>●</v>
      </c>
      <c r="J46" s="94">
        <v>5</v>
      </c>
      <c r="K46" s="288"/>
      <c r="L46" s="289"/>
      <c r="M46" s="290"/>
      <c r="N46" s="95">
        <f>COUNTA(B46,E46,H46)</f>
        <v>3</v>
      </c>
      <c r="O46" s="96">
        <f>IF(N46="","",P46*3+Q46*1)</f>
        <v>0</v>
      </c>
      <c r="P46" s="7">
        <f t="shared" si="21"/>
        <v>0</v>
      </c>
      <c r="Q46" s="7">
        <f t="shared" si="22"/>
        <v>0</v>
      </c>
      <c r="R46" s="7">
        <f t="shared" si="23"/>
        <v>3</v>
      </c>
      <c r="S46" s="7">
        <f>IF(N46="","",SUM(E46,H46,B46))</f>
        <v>0</v>
      </c>
      <c r="T46" s="7">
        <f>IF(N46="","",SUM(G46,J46,D46))</f>
        <v>16</v>
      </c>
      <c r="U46" s="9">
        <f>IF(N46="","",S46-T46)</f>
        <v>-16</v>
      </c>
      <c r="V46" s="97">
        <f>IF(O46="","",RANK(O46,$O43:$O46,0))</f>
        <v>4</v>
      </c>
    </row>
    <row r="47" spans="1:22" ht="25.5" customHeight="1" x14ac:dyDescent="0.15">
      <c r="A47" s="119"/>
      <c r="K47" s="1"/>
      <c r="L47" s="1"/>
      <c r="M47" s="1"/>
      <c r="N47" s="119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75" t="s">
        <v>127</v>
      </c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20" t="s">
        <v>116</v>
      </c>
      <c r="B49" s="283" t="str">
        <f>A50</f>
        <v>久喜</v>
      </c>
      <c r="C49" s="284"/>
      <c r="D49" s="285"/>
      <c r="E49" s="286" t="str">
        <f>A51</f>
        <v>松山女子</v>
      </c>
      <c r="F49" s="284"/>
      <c r="G49" s="285"/>
      <c r="H49" s="286" t="str">
        <f>A52</f>
        <v>淑徳与野</v>
      </c>
      <c r="I49" s="284"/>
      <c r="J49" s="285"/>
      <c r="K49" s="286" t="str">
        <f>A53</f>
        <v>狭山ヶ丘</v>
      </c>
      <c r="L49" s="284"/>
      <c r="M49" s="287"/>
      <c r="N49" s="33" t="s">
        <v>103</v>
      </c>
      <c r="O49" s="77" t="s">
        <v>117</v>
      </c>
      <c r="P49" s="78" t="s">
        <v>118</v>
      </c>
      <c r="Q49" s="79" t="s">
        <v>119</v>
      </c>
      <c r="R49" s="8" t="s">
        <v>120</v>
      </c>
      <c r="S49" s="8" t="s">
        <v>121</v>
      </c>
      <c r="T49" s="8" t="s">
        <v>122</v>
      </c>
      <c r="U49" s="26" t="s">
        <v>123</v>
      </c>
      <c r="V49" s="80" t="s">
        <v>124</v>
      </c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</row>
    <row r="50" spans="1:45" ht="20.25" customHeight="1" x14ac:dyDescent="0.15">
      <c r="A50" s="155" t="s">
        <v>71</v>
      </c>
      <c r="B50" s="277"/>
      <c r="C50" s="278"/>
      <c r="D50" s="279"/>
      <c r="E50" s="83">
        <v>10</v>
      </c>
      <c r="F50" s="83" t="str">
        <f>IF(E50="","",IF(E50&gt;G50,"〇",IF(E50&lt;G50,"●","△")))</f>
        <v>〇</v>
      </c>
      <c r="G50" s="83">
        <v>0</v>
      </c>
      <c r="H50" s="82">
        <v>11</v>
      </c>
      <c r="I50" s="83" t="str">
        <f>IF(H50="","",IF(H50&gt;J50,"〇",IF(H50&lt;J50,"●","△")))</f>
        <v>〇</v>
      </c>
      <c r="J50" s="84">
        <v>0</v>
      </c>
      <c r="K50" s="83">
        <v>13</v>
      </c>
      <c r="L50" s="83" t="str">
        <f>IF(K50="","",IF(K50&gt;M50,"〇",IF(K50&lt;M50,"●","△")))</f>
        <v>〇</v>
      </c>
      <c r="M50" s="109">
        <v>0</v>
      </c>
      <c r="N50" s="12">
        <f>COUNTA(E50,H50,K50)</f>
        <v>3</v>
      </c>
      <c r="O50" s="85">
        <f>IF(N50="","",P50*3+Q50*1)</f>
        <v>9</v>
      </c>
      <c r="P50" s="5">
        <f>IF(N50="","",COUNTIF(B50:M50,"〇"))</f>
        <v>3</v>
      </c>
      <c r="Q50" s="5">
        <f t="shared" ref="Q50:Q53" si="24">IF(N50="","",COUNTIF(B50:M50,"△"))</f>
        <v>0</v>
      </c>
      <c r="R50" s="5">
        <f t="shared" ref="R50:R53" si="25">IF(N50="","",COUNTIF(B50:M50,"●"))</f>
        <v>0</v>
      </c>
      <c r="S50" s="5">
        <f>IF(N50="","",SUM(E50,H50,K50))</f>
        <v>34</v>
      </c>
      <c r="T50" s="5">
        <f>IF(N50="","",SUM(G50,J50,M50))</f>
        <v>0</v>
      </c>
      <c r="U50" s="4">
        <f>IF(N50="","",S50-T50)</f>
        <v>34</v>
      </c>
      <c r="V50" s="118">
        <f>IF(O50="","",RANK(O50,$O50:$O53,0))</f>
        <v>1</v>
      </c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</row>
    <row r="51" spans="1:45" ht="20.25" customHeight="1" x14ac:dyDescent="0.15">
      <c r="A51" s="155" t="s">
        <v>79</v>
      </c>
      <c r="B51" s="105">
        <v>0</v>
      </c>
      <c r="C51" s="87" t="str">
        <f>IF(B51="","",IF(B51&gt;D51,"〇",IF(B51&lt;D51,"●","△")))</f>
        <v>●</v>
      </c>
      <c r="D51" s="90">
        <v>10</v>
      </c>
      <c r="E51" s="269"/>
      <c r="F51" s="270"/>
      <c r="G51" s="271"/>
      <c r="H51" s="89">
        <v>2</v>
      </c>
      <c r="I51" s="87" t="str">
        <f>IF(H51="","",IF(H51&gt;J51,"〇",IF(H51&lt;J51,"●","△")))</f>
        <v>〇</v>
      </c>
      <c r="J51" s="90">
        <v>1</v>
      </c>
      <c r="K51" s="87">
        <v>2</v>
      </c>
      <c r="L51" s="87" t="str">
        <f>IF(K51="","",IF(K51&gt;M51,"〇",IF(K51&lt;M51,"●","△")))</f>
        <v>〇</v>
      </c>
      <c r="M51" s="112">
        <v>1</v>
      </c>
      <c r="N51" s="12">
        <f>COUNTA(B51,H51,K51)</f>
        <v>3</v>
      </c>
      <c r="O51" s="85">
        <f>IF(N51="","",P51*3+Q51*1)</f>
        <v>6</v>
      </c>
      <c r="P51" s="5">
        <f t="shared" ref="P51:P53" si="26">IF(N51="","",COUNTIF(B51:M51,"〇"))</f>
        <v>2</v>
      </c>
      <c r="Q51" s="5">
        <f t="shared" si="24"/>
        <v>0</v>
      </c>
      <c r="R51" s="5">
        <f t="shared" si="25"/>
        <v>1</v>
      </c>
      <c r="S51" s="5">
        <f>IF(N51="","",SUM(B51,H51,K51))</f>
        <v>4</v>
      </c>
      <c r="T51" s="5">
        <f>IF(N51="","",SUM(D51,J51,M51))</f>
        <v>12</v>
      </c>
      <c r="U51" s="4">
        <f>IF(N51="","",S51-T51)</f>
        <v>-8</v>
      </c>
      <c r="V51" s="118">
        <v>2</v>
      </c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</row>
    <row r="52" spans="1:45" ht="20.25" customHeight="1" x14ac:dyDescent="0.15">
      <c r="A52" s="155" t="s">
        <v>87</v>
      </c>
      <c r="B52" s="113">
        <v>0</v>
      </c>
      <c r="C52" s="88" t="str">
        <f>IF(B52="","",IF(B52&gt;D52,"〇",IF(B52&lt;D52,"●","△")))</f>
        <v>●</v>
      </c>
      <c r="D52" s="114">
        <v>11</v>
      </c>
      <c r="E52" s="88">
        <v>1</v>
      </c>
      <c r="F52" s="88" t="str">
        <f>IF(E52="","",IF(E52&gt;G52,"〇",IF(E52&lt;G52,"●","△")))</f>
        <v>●</v>
      </c>
      <c r="G52" s="88">
        <v>2</v>
      </c>
      <c r="H52" s="269"/>
      <c r="I52" s="270"/>
      <c r="J52" s="271"/>
      <c r="K52" s="88">
        <v>0</v>
      </c>
      <c r="L52" s="88" t="str">
        <f>IF(K52="","",IF(K52&gt;M52,"〇",IF(K52&lt;M52,"●","△")))</f>
        <v>●</v>
      </c>
      <c r="M52" s="115">
        <v>1</v>
      </c>
      <c r="N52" s="12">
        <f>COUNTA(B52,E52,K52)</f>
        <v>3</v>
      </c>
      <c r="O52" s="85">
        <f>IF(N52="","",P52*3+Q52*1)</f>
        <v>0</v>
      </c>
      <c r="P52" s="5">
        <f t="shared" si="26"/>
        <v>0</v>
      </c>
      <c r="Q52" s="5">
        <f t="shared" si="24"/>
        <v>0</v>
      </c>
      <c r="R52" s="5">
        <f t="shared" si="25"/>
        <v>3</v>
      </c>
      <c r="S52" s="5">
        <f>IF(N52="","",SUM(E52,B52,K52))</f>
        <v>1</v>
      </c>
      <c r="T52" s="5">
        <f>IF(N52="","",SUM(G52,D52,M52))</f>
        <v>14</v>
      </c>
      <c r="U52" s="4">
        <f>IF(N52="","",S52-T52)</f>
        <v>-13</v>
      </c>
      <c r="V52" s="118">
        <f>IF(O52="","",RANK(O52,$O50:$O53,0))</f>
        <v>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158" t="s">
        <v>95</v>
      </c>
      <c r="B53" s="106">
        <v>0</v>
      </c>
      <c r="C53" s="91" t="str">
        <f>IF(B53="","",IF(B53&gt;D53,"〇",IF(B53&lt;D53,"●","△")))</f>
        <v>●</v>
      </c>
      <c r="D53" s="94">
        <v>13</v>
      </c>
      <c r="E53" s="91">
        <v>1</v>
      </c>
      <c r="F53" s="91" t="str">
        <f>IF(E53="","",IF(E53&gt;G53,"〇",IF(E53&lt;G53,"●","△")))</f>
        <v>●</v>
      </c>
      <c r="G53" s="91">
        <v>2</v>
      </c>
      <c r="H53" s="93">
        <v>1</v>
      </c>
      <c r="I53" s="91" t="str">
        <f>IF(H53="","",IF(H53&gt;J53,"〇",IF(H53&lt;J53,"●","△")))</f>
        <v>〇</v>
      </c>
      <c r="J53" s="94">
        <v>0</v>
      </c>
      <c r="K53" s="288"/>
      <c r="L53" s="289"/>
      <c r="M53" s="290"/>
      <c r="N53" s="95">
        <f>COUNTA(B53,E53,H53)</f>
        <v>3</v>
      </c>
      <c r="O53" s="96">
        <f>IF(N53="","",P53*3+Q53*1)</f>
        <v>3</v>
      </c>
      <c r="P53" s="7">
        <f t="shared" si="26"/>
        <v>1</v>
      </c>
      <c r="Q53" s="7">
        <f t="shared" si="24"/>
        <v>0</v>
      </c>
      <c r="R53" s="7">
        <f t="shared" si="25"/>
        <v>2</v>
      </c>
      <c r="S53" s="7">
        <f>IF(N53="","",SUM(E53,H53,B53))</f>
        <v>2</v>
      </c>
      <c r="T53" s="7">
        <f>IF(N53="","",SUM(G53,J53,D53))</f>
        <v>15</v>
      </c>
      <c r="U53" s="9">
        <f>IF(N53="","",S53-T53)</f>
        <v>-13</v>
      </c>
      <c r="V53" s="97">
        <v>3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19"/>
      <c r="K54" s="3"/>
      <c r="L54" s="3"/>
      <c r="M54" s="3"/>
      <c r="N54" s="119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75" t="s">
        <v>128</v>
      </c>
      <c r="K55" s="13"/>
      <c r="L55" s="13"/>
      <c r="M55" s="13"/>
      <c r="N55" s="2"/>
      <c r="O55" s="2"/>
      <c r="P55" s="2"/>
      <c r="Q55" s="2"/>
      <c r="R55" s="2"/>
      <c r="S55" s="2"/>
      <c r="T55" s="2"/>
      <c r="U55" s="2"/>
      <c r="V55" s="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22"/>
    </row>
    <row r="56" spans="1:45" ht="20.25" customHeight="1" thickBot="1" x14ac:dyDescent="0.2">
      <c r="A56" s="76" t="s">
        <v>116</v>
      </c>
      <c r="B56" s="283" t="str">
        <f>A57</f>
        <v>埼玉平成</v>
      </c>
      <c r="C56" s="284"/>
      <c r="D56" s="285"/>
      <c r="E56" s="286" t="str">
        <f>A58</f>
        <v>越ヶ谷</v>
      </c>
      <c r="F56" s="284"/>
      <c r="G56" s="285"/>
      <c r="H56" s="286" t="str">
        <f>A59</f>
        <v>北＋武＋寄</v>
      </c>
      <c r="I56" s="284"/>
      <c r="J56" s="285"/>
      <c r="K56" s="286" t="str">
        <f>A60</f>
        <v>昌平</v>
      </c>
      <c r="L56" s="284"/>
      <c r="M56" s="287"/>
      <c r="N56" s="33" t="s">
        <v>103</v>
      </c>
      <c r="O56" s="77" t="s">
        <v>117</v>
      </c>
      <c r="P56" s="78" t="s">
        <v>118</v>
      </c>
      <c r="Q56" s="79" t="s">
        <v>119</v>
      </c>
      <c r="R56" s="8" t="s">
        <v>120</v>
      </c>
      <c r="S56" s="8" t="s">
        <v>121</v>
      </c>
      <c r="T56" s="8" t="s">
        <v>122</v>
      </c>
      <c r="U56" s="26" t="s">
        <v>123</v>
      </c>
      <c r="V56" s="80" t="s">
        <v>124</v>
      </c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4"/>
    </row>
    <row r="57" spans="1:45" ht="20.25" customHeight="1" x14ac:dyDescent="0.15">
      <c r="A57" s="155" t="s">
        <v>72</v>
      </c>
      <c r="B57" s="277"/>
      <c r="C57" s="278"/>
      <c r="D57" s="279"/>
      <c r="E57" s="83">
        <v>9</v>
      </c>
      <c r="F57" s="83" t="str">
        <f>IF(E57="","",IF(E57&gt;G57,"〇",IF(E57&lt;G57,"●","△")))</f>
        <v>〇</v>
      </c>
      <c r="G57" s="83">
        <v>0</v>
      </c>
      <c r="H57" s="82">
        <v>8</v>
      </c>
      <c r="I57" s="83" t="str">
        <f>IF(H57="","",IF(H57&gt;J57,"〇",IF(H57&lt;J57,"●","△")))</f>
        <v>〇</v>
      </c>
      <c r="J57" s="84">
        <v>0</v>
      </c>
      <c r="K57" s="83">
        <v>2</v>
      </c>
      <c r="L57" s="83" t="str">
        <f>IF(K57="","",IF(K57&gt;M57,"〇",IF(K57&lt;M57,"●","△")))</f>
        <v>〇</v>
      </c>
      <c r="M57" s="109">
        <v>0</v>
      </c>
      <c r="N57" s="12">
        <f>COUNTA(E57,H57,K57)</f>
        <v>3</v>
      </c>
      <c r="O57" s="85">
        <f>IF(N57="","",P57*3+Q57*1)</f>
        <v>9</v>
      </c>
      <c r="P57" s="5">
        <f t="shared" ref="P57:P60" si="27">IF(N57="","",COUNTIF(B57:M57,"〇"))</f>
        <v>3</v>
      </c>
      <c r="Q57" s="5">
        <f t="shared" ref="Q57:Q60" si="28">IF(N57="","",COUNTIF(B57:M57,"△"))</f>
        <v>0</v>
      </c>
      <c r="R57" s="5">
        <f t="shared" ref="R57:R60" si="29">IF(N57="","",COUNTIF(B57:M57,"●"))</f>
        <v>0</v>
      </c>
      <c r="S57" s="5">
        <f>IF(N57="","",SUM(E57,H57,K57))</f>
        <v>19</v>
      </c>
      <c r="T57" s="5">
        <f>IF(N57="","",SUM(G57,J57,M57))</f>
        <v>0</v>
      </c>
      <c r="U57" s="4">
        <f>IF(N57="","",S57-T57)</f>
        <v>19</v>
      </c>
      <c r="V57" s="118">
        <f>IF(O57="","",RANK(O57,$O57:$O60,0))</f>
        <v>1</v>
      </c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4"/>
    </row>
    <row r="58" spans="1:45" ht="20.25" customHeight="1" x14ac:dyDescent="0.15">
      <c r="A58" s="155" t="s">
        <v>80</v>
      </c>
      <c r="B58" s="105">
        <v>0</v>
      </c>
      <c r="C58" s="87" t="str">
        <f>IF(B58="","",IF(B58&gt;D58,"〇",IF(B58&lt;D58,"●","△")))</f>
        <v>●</v>
      </c>
      <c r="D58" s="90">
        <v>9</v>
      </c>
      <c r="E58" s="269"/>
      <c r="F58" s="270"/>
      <c r="G58" s="271"/>
      <c r="H58" s="89">
        <v>2</v>
      </c>
      <c r="I58" s="87" t="str">
        <f>IF(H58="","",IF(H58&gt;J58,"〇",IF(H58&lt;J58,"●","△")))</f>
        <v>●</v>
      </c>
      <c r="J58" s="90">
        <v>3</v>
      </c>
      <c r="K58" s="87">
        <v>0</v>
      </c>
      <c r="L58" s="87" t="str">
        <f>IF(K58="","",IF(K58&gt;M58,"〇",IF(K58&lt;M58,"●","△")))</f>
        <v>●</v>
      </c>
      <c r="M58" s="112">
        <v>1</v>
      </c>
      <c r="N58" s="12">
        <f>COUNTA(B58,H58,K58)</f>
        <v>3</v>
      </c>
      <c r="O58" s="85">
        <f>IF(N58="","",P58*3+Q58*1)</f>
        <v>0</v>
      </c>
      <c r="P58" s="5">
        <f t="shared" si="27"/>
        <v>0</v>
      </c>
      <c r="Q58" s="5">
        <f t="shared" si="28"/>
        <v>0</v>
      </c>
      <c r="R58" s="5">
        <f t="shared" si="29"/>
        <v>3</v>
      </c>
      <c r="S58" s="5">
        <f>IF(N58="","",SUM(B58,H58,K58))</f>
        <v>2</v>
      </c>
      <c r="T58" s="5">
        <f>IF(N58="","",SUM(D58,J58,M58))</f>
        <v>13</v>
      </c>
      <c r="U58" s="4">
        <f>IF(N58="","",S58-T58)</f>
        <v>-11</v>
      </c>
      <c r="V58" s="118">
        <f>IF(O58="","",RANK(O58,$O57:$O60,0))</f>
        <v>4</v>
      </c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4"/>
    </row>
    <row r="59" spans="1:45" ht="20.25" customHeight="1" x14ac:dyDescent="0.15">
      <c r="A59" s="155" t="s">
        <v>130</v>
      </c>
      <c r="B59" s="113">
        <v>0</v>
      </c>
      <c r="C59" s="88" t="str">
        <f>IF(B59="","",IF(B59&gt;D59,"〇",IF(B59&lt;D59,"●","△")))</f>
        <v>●</v>
      </c>
      <c r="D59" s="114">
        <v>8</v>
      </c>
      <c r="E59" s="88">
        <v>3</v>
      </c>
      <c r="F59" s="88" t="str">
        <f>IF(E59="","",IF(E59&gt;G59,"〇",IF(E59&lt;G59,"●","△")))</f>
        <v>〇</v>
      </c>
      <c r="G59" s="88">
        <v>2</v>
      </c>
      <c r="H59" s="269"/>
      <c r="I59" s="270"/>
      <c r="J59" s="271"/>
      <c r="K59" s="88">
        <v>1</v>
      </c>
      <c r="L59" s="88" t="str">
        <f>IF(K59="","",IF(K59&gt;M59,"〇",IF(K59&lt;M59,"●","△")))</f>
        <v>△</v>
      </c>
      <c r="M59" s="115">
        <v>1</v>
      </c>
      <c r="N59" s="12">
        <f>COUNTA(B59,E59,K59)</f>
        <v>3</v>
      </c>
      <c r="O59" s="85">
        <f>IF(N59="","",P59*3+Q59*1)</f>
        <v>4</v>
      </c>
      <c r="P59" s="5">
        <f t="shared" si="27"/>
        <v>1</v>
      </c>
      <c r="Q59" s="5">
        <f t="shared" si="28"/>
        <v>1</v>
      </c>
      <c r="R59" s="5">
        <f t="shared" si="29"/>
        <v>1</v>
      </c>
      <c r="S59" s="5">
        <f>IF(N59="","",SUM(E59,B59,K59))</f>
        <v>4</v>
      </c>
      <c r="T59" s="5">
        <f>IF(N59="","",SUM(G59,D59,M59))</f>
        <v>11</v>
      </c>
      <c r="U59" s="4">
        <f>IF(N59="","",S59-T59)</f>
        <v>-7</v>
      </c>
      <c r="V59" s="118">
        <v>3</v>
      </c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4"/>
    </row>
    <row r="60" spans="1:45" ht="20.25" customHeight="1" thickBot="1" x14ac:dyDescent="0.2">
      <c r="A60" s="158" t="s">
        <v>96</v>
      </c>
      <c r="B60" s="106">
        <v>0</v>
      </c>
      <c r="C60" s="91" t="str">
        <f>IF(B60="","",IF(B60&gt;D60,"〇",IF(B60&lt;D60,"●","△")))</f>
        <v>●</v>
      </c>
      <c r="D60" s="94">
        <v>2</v>
      </c>
      <c r="E60" s="91">
        <v>1</v>
      </c>
      <c r="F60" s="91" t="str">
        <f>IF(E60="","",IF(E60&gt;G60,"〇",IF(E60&lt;G60,"●","△")))</f>
        <v>〇</v>
      </c>
      <c r="G60" s="91">
        <v>0</v>
      </c>
      <c r="H60" s="93">
        <v>1</v>
      </c>
      <c r="I60" s="91" t="str">
        <f>IF(H60="","",IF(H60&gt;J60,"〇",IF(H60&lt;J60,"●","△")))</f>
        <v>△</v>
      </c>
      <c r="J60" s="94">
        <v>1</v>
      </c>
      <c r="K60" s="288"/>
      <c r="L60" s="289"/>
      <c r="M60" s="290"/>
      <c r="N60" s="95">
        <f>COUNTA(B60,E60,H60)</f>
        <v>3</v>
      </c>
      <c r="O60" s="96">
        <f>IF(N60="","",P60*3+Q60*1)</f>
        <v>4</v>
      </c>
      <c r="P60" s="7">
        <f t="shared" si="27"/>
        <v>1</v>
      </c>
      <c r="Q60" s="7">
        <f t="shared" si="28"/>
        <v>1</v>
      </c>
      <c r="R60" s="7">
        <f t="shared" si="29"/>
        <v>1</v>
      </c>
      <c r="S60" s="7">
        <f>IF(N60="","",SUM(E60,H60,B60))</f>
        <v>2</v>
      </c>
      <c r="T60" s="7">
        <f>IF(N60="","",SUM(G60,J60,D60))</f>
        <v>3</v>
      </c>
      <c r="U60" s="9">
        <f>IF(N60="","",S60-T60)</f>
        <v>-1</v>
      </c>
      <c r="V60" s="97">
        <f>IF(O60="","",RANK(O60,$O57:$O60,0))</f>
        <v>2</v>
      </c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</row>
    <row r="61" spans="1:45" x14ac:dyDescent="0.15">
      <c r="B61" t="s">
        <v>131</v>
      </c>
    </row>
    <row r="62" spans="1:45" ht="20.25" hidden="1" customHeight="1" thickBot="1" x14ac:dyDescent="0.2">
      <c r="A62" s="75" t="s">
        <v>129</v>
      </c>
      <c r="K62" s="13"/>
      <c r="L62" s="13"/>
      <c r="M62" s="13"/>
      <c r="N62" s="2"/>
      <c r="O62" s="2"/>
      <c r="P62" s="2"/>
      <c r="Q62" s="2"/>
      <c r="R62" s="2"/>
      <c r="S62" s="2"/>
      <c r="T62" s="2"/>
      <c r="U62" s="2"/>
      <c r="V62" s="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22"/>
    </row>
    <row r="63" spans="1:45" ht="20.25" hidden="1" customHeight="1" thickBot="1" x14ac:dyDescent="0.2">
      <c r="A63" s="76" t="s">
        <v>116</v>
      </c>
      <c r="B63" s="283">
        <f>A64</f>
        <v>0</v>
      </c>
      <c r="C63" s="284"/>
      <c r="D63" s="285"/>
      <c r="E63" s="286">
        <f>A65</f>
        <v>0</v>
      </c>
      <c r="F63" s="284"/>
      <c r="G63" s="285"/>
      <c r="H63" s="286">
        <f>A66</f>
        <v>0</v>
      </c>
      <c r="I63" s="284"/>
      <c r="J63" s="285"/>
      <c r="K63" s="286">
        <f>A67</f>
        <v>0</v>
      </c>
      <c r="L63" s="284"/>
      <c r="M63" s="287"/>
      <c r="N63" s="33" t="s">
        <v>103</v>
      </c>
      <c r="O63" s="77" t="s">
        <v>117</v>
      </c>
      <c r="P63" s="78" t="s">
        <v>118</v>
      </c>
      <c r="Q63" s="79" t="s">
        <v>119</v>
      </c>
      <c r="R63" s="8" t="s">
        <v>120</v>
      </c>
      <c r="S63" s="8" t="s">
        <v>121</v>
      </c>
      <c r="T63" s="8" t="s">
        <v>122</v>
      </c>
      <c r="U63" s="26" t="s">
        <v>123</v>
      </c>
      <c r="V63" s="80" t="s">
        <v>124</v>
      </c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4"/>
    </row>
    <row r="64" spans="1:45" ht="20.25" hidden="1" customHeight="1" x14ac:dyDescent="0.15">
      <c r="A64" s="111"/>
      <c r="B64" s="277"/>
      <c r="C64" s="278"/>
      <c r="D64" s="279"/>
      <c r="E64" s="83"/>
      <c r="F64" s="83" t="str">
        <f>IF(E64="","",IF(E64&gt;G64,"〇",IF(E64&lt;G64,"●","△")))</f>
        <v/>
      </c>
      <c r="G64" s="83"/>
      <c r="H64" s="82"/>
      <c r="I64" s="83" t="str">
        <f>IF(H64="","",IF(H64&gt;J64,"〇",IF(H64&lt;J64,"●","△")))</f>
        <v/>
      </c>
      <c r="J64" s="84"/>
      <c r="K64" s="83"/>
      <c r="L64" s="83" t="str">
        <f>IF(K64="","",IF(K64&gt;M64,"〇",IF(K64&lt;M64,"●","△")))</f>
        <v/>
      </c>
      <c r="M64" s="109"/>
      <c r="N64" s="12"/>
      <c r="O64" s="85" t="str">
        <f>IF(N64="","",P64*3+Q64*1)</f>
        <v/>
      </c>
      <c r="P64" s="5" t="str">
        <f t="shared" ref="P64:P67" si="30">IF(N64="","",COUNTIF(B64:M64,"〇"))</f>
        <v/>
      </c>
      <c r="Q64" s="5" t="str">
        <f t="shared" ref="Q64:Q67" si="31">IF(N64="","",COUNTIF(B64:M64,"△"))</f>
        <v/>
      </c>
      <c r="R64" s="5" t="str">
        <f t="shared" ref="R64:R67" si="32">IF(N64="","",COUNTIF(B64:M64,"●"))</f>
        <v/>
      </c>
      <c r="S64" s="5" t="str">
        <f>IF(N64="","",SUM(E64,H64,K64))</f>
        <v/>
      </c>
      <c r="T64" s="5" t="str">
        <f>IF(N64="","",SUM(G64,J64,M64))</f>
        <v/>
      </c>
      <c r="U64" s="4" t="str">
        <f>IF(N64="","",S64-T64)</f>
        <v/>
      </c>
      <c r="V64" s="118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4"/>
    </row>
    <row r="65" spans="1:45" ht="20.25" hidden="1" customHeight="1" x14ac:dyDescent="0.15">
      <c r="A65" s="81"/>
      <c r="B65" s="105"/>
      <c r="C65" s="87" t="str">
        <f>IF(B65="","",IF(B65&gt;D65,"〇",IF(B65&lt;D65,"●","△")))</f>
        <v/>
      </c>
      <c r="D65" s="90"/>
      <c r="E65" s="269"/>
      <c r="F65" s="270"/>
      <c r="G65" s="271"/>
      <c r="H65" s="89"/>
      <c r="I65" s="87" t="str">
        <f>IF(H65="","",IF(H65&gt;J65,"〇",IF(H65&lt;J65,"●","△")))</f>
        <v/>
      </c>
      <c r="J65" s="90"/>
      <c r="K65" s="87"/>
      <c r="L65" s="87" t="str">
        <f>IF(K65="","",IF(K65&gt;M65,"〇",IF(K65&lt;M65,"●","△")))</f>
        <v/>
      </c>
      <c r="M65" s="112"/>
      <c r="N65" s="12"/>
      <c r="O65" s="85" t="str">
        <f>IF(N65="","",P65*3+Q65*1)</f>
        <v/>
      </c>
      <c r="P65" s="5" t="str">
        <f t="shared" si="30"/>
        <v/>
      </c>
      <c r="Q65" s="5" t="str">
        <f t="shared" si="31"/>
        <v/>
      </c>
      <c r="R65" s="5" t="str">
        <f t="shared" si="32"/>
        <v/>
      </c>
      <c r="S65" s="5" t="str">
        <f>IF(N65="","",SUM(B65,H65,K65))</f>
        <v/>
      </c>
      <c r="T65" s="5" t="str">
        <f>IF(N65="","",SUM(D65,J65,M65))</f>
        <v/>
      </c>
      <c r="U65" s="4" t="str">
        <f>IF(N65="","",S65-T65)</f>
        <v/>
      </c>
      <c r="V65" s="118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4"/>
    </row>
    <row r="66" spans="1:45" ht="20.25" hidden="1" customHeight="1" x14ac:dyDescent="0.15">
      <c r="A66" s="81"/>
      <c r="B66" s="113"/>
      <c r="C66" s="88" t="str">
        <f>IF(B66="","",IF(B66&gt;D66,"〇",IF(B66&lt;D66,"●","△")))</f>
        <v/>
      </c>
      <c r="D66" s="114"/>
      <c r="E66" s="88"/>
      <c r="F66" s="88" t="str">
        <f>IF(E66="","",IF(E66&gt;G66,"〇",IF(E66&lt;G66,"●","△")))</f>
        <v/>
      </c>
      <c r="G66" s="88"/>
      <c r="H66" s="269"/>
      <c r="I66" s="270"/>
      <c r="J66" s="271"/>
      <c r="K66" s="88"/>
      <c r="L66" s="88" t="str">
        <f>IF(K66="","",IF(K66&gt;M66,"〇",IF(K66&lt;M66,"●","△")))</f>
        <v/>
      </c>
      <c r="M66" s="115"/>
      <c r="N66" s="12"/>
      <c r="O66" s="85" t="str">
        <f>IF(N66="","",P66*3+Q66*1)</f>
        <v/>
      </c>
      <c r="P66" s="5" t="str">
        <f t="shared" si="30"/>
        <v/>
      </c>
      <c r="Q66" s="5" t="str">
        <f t="shared" si="31"/>
        <v/>
      </c>
      <c r="R66" s="5" t="str">
        <f t="shared" si="32"/>
        <v/>
      </c>
      <c r="S66" s="5" t="str">
        <f>IF(N66="","",SUM(E66,B66,K66))</f>
        <v/>
      </c>
      <c r="T66" s="5" t="str">
        <f>IF(N66="","",SUM(G66,D66,M66))</f>
        <v/>
      </c>
      <c r="U66" s="4" t="str">
        <f>IF(N66="","",S66-T66)</f>
        <v/>
      </c>
      <c r="V66" s="118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4"/>
    </row>
    <row r="67" spans="1:45" ht="20.25" hidden="1" customHeight="1" thickBot="1" x14ac:dyDescent="0.2">
      <c r="A67" s="98"/>
      <c r="B67" s="106"/>
      <c r="C67" s="91" t="str">
        <f>IF(B67="","",IF(B67&gt;D67,"〇",IF(B67&lt;D67,"●","△")))</f>
        <v/>
      </c>
      <c r="D67" s="94"/>
      <c r="E67" s="91"/>
      <c r="F67" s="91" t="str">
        <f>IF(E67="","",IF(E67&gt;G67,"〇",IF(E67&lt;G67,"●","△")))</f>
        <v/>
      </c>
      <c r="G67" s="91"/>
      <c r="H67" s="93"/>
      <c r="I67" s="91" t="str">
        <f>IF(H67="","",IF(H67&gt;J67,"〇",IF(H67&lt;J67,"●","△")))</f>
        <v/>
      </c>
      <c r="J67" s="94"/>
      <c r="K67" s="288"/>
      <c r="L67" s="289"/>
      <c r="M67" s="290"/>
      <c r="N67" s="95"/>
      <c r="O67" s="96" t="str">
        <f>IF(N67="","",P67*3+Q67*1)</f>
        <v/>
      </c>
      <c r="P67" s="7" t="str">
        <f t="shared" si="30"/>
        <v/>
      </c>
      <c r="Q67" s="7" t="str">
        <f t="shared" si="31"/>
        <v/>
      </c>
      <c r="R67" s="7" t="str">
        <f t="shared" si="32"/>
        <v/>
      </c>
      <c r="S67" s="7" t="str">
        <f>IF(N67="","",SUM(E67,H67,B67))</f>
        <v/>
      </c>
      <c r="T67" s="7" t="str">
        <f>IF(N67="","",SUM(G67,J67,D67))</f>
        <v/>
      </c>
      <c r="U67" s="9" t="str">
        <f>IF(N67="","",S67-T67)</f>
        <v/>
      </c>
      <c r="V67" s="97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</row>
    <row r="68" spans="1:45" hidden="1" x14ac:dyDescent="0.15"/>
  </sheetData>
  <mergeCells count="75"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  <mergeCell ref="B43:D43"/>
    <mergeCell ref="E44:G44"/>
    <mergeCell ref="H45:J45"/>
    <mergeCell ref="B64:D64"/>
    <mergeCell ref="E65:G65"/>
    <mergeCell ref="K53:M53"/>
    <mergeCell ref="B56:D56"/>
    <mergeCell ref="E56:G56"/>
    <mergeCell ref="H56:J56"/>
    <mergeCell ref="K56:M56"/>
    <mergeCell ref="B57:D57"/>
    <mergeCell ref="E58:G58"/>
    <mergeCell ref="H59:J59"/>
    <mergeCell ref="B50:D50"/>
    <mergeCell ref="E51:G51"/>
    <mergeCell ref="H52:J52"/>
    <mergeCell ref="E37:G37"/>
    <mergeCell ref="H38:J38"/>
    <mergeCell ref="K39:M39"/>
    <mergeCell ref="B42:D42"/>
    <mergeCell ref="E42:G42"/>
    <mergeCell ref="H42:J42"/>
    <mergeCell ref="K42:M42"/>
    <mergeCell ref="B40:I40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B8:D8"/>
    <mergeCell ref="E9:G9"/>
    <mergeCell ref="H10:J10"/>
    <mergeCell ref="A1:V1"/>
    <mergeCell ref="T5:U5"/>
    <mergeCell ref="B7:D7"/>
    <mergeCell ref="E7:G7"/>
    <mergeCell ref="H7:J7"/>
    <mergeCell ref="K7:M7"/>
  </mergeCells>
  <phoneticPr fontId="1"/>
  <dataValidations disablePrompts="1" count="1">
    <dataValidation imeMode="off" allowBlank="1" showInputMessage="1" showErrorMessage="1" sqref="U8:U11 N9:N11 N16:N18"/>
  </dataValidations>
  <pageMargins left="0.63" right="0.44" top="0.66" bottom="0.68" header="0.51200000000000001" footer="0.51200000000000001"/>
  <pageSetup paperSize="9" scale="6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2016-01-27T05:57:36Z</cp:lastPrinted>
  <dcterms:created xsi:type="dcterms:W3CDTF">2004-12-15T11:55:44Z</dcterms:created>
  <dcterms:modified xsi:type="dcterms:W3CDTF">2016-01-27T06:23:44Z</dcterms:modified>
</cp:coreProperties>
</file>