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240" yWindow="60" windowWidth="11715" windowHeight="8430"/>
  </bookViews>
  <sheets>
    <sheet name="対戦表" sheetId="1" r:id="rId1"/>
    <sheet name="星取表" sheetId="3" r:id="rId2"/>
  </sheets>
  <definedNames>
    <definedName name="_xlnm.Print_Area" localSheetId="0">対戦表!$A$1:$J$101</definedName>
    <definedName name="学校名">#REF!</definedName>
  </definedNames>
  <calcPr calcId="152511"/>
</workbook>
</file>

<file path=xl/calcChain.xml><?xml version="1.0" encoding="utf-8"?>
<calcChain xmlns="http://schemas.openxmlformats.org/spreadsheetml/2006/main">
  <c r="V11" i="3" l="1"/>
  <c r="I51" i="3"/>
  <c r="C16" i="3" l="1"/>
  <c r="C17" i="3"/>
  <c r="C18" i="3"/>
  <c r="K7" i="3"/>
  <c r="H14" i="3"/>
  <c r="K14" i="3"/>
  <c r="L15" i="3"/>
  <c r="L16" i="3"/>
  <c r="L17" i="3"/>
  <c r="I18" i="3"/>
  <c r="F18" i="3"/>
  <c r="U18" i="3"/>
  <c r="T18" i="3"/>
  <c r="S18" i="3"/>
  <c r="R18" i="3"/>
  <c r="Q18" i="3"/>
  <c r="P18" i="3"/>
  <c r="T11" i="3"/>
  <c r="S11" i="3"/>
  <c r="R11" i="3"/>
  <c r="Q11" i="3"/>
  <c r="P11" i="3"/>
  <c r="L8" i="3"/>
  <c r="L9" i="3"/>
  <c r="L10" i="3"/>
  <c r="I11" i="3"/>
  <c r="F11" i="3"/>
  <c r="C11" i="3"/>
  <c r="T67" i="3"/>
  <c r="S67" i="3"/>
  <c r="I67" i="3"/>
  <c r="F67" i="3"/>
  <c r="C67" i="3"/>
  <c r="R67" i="3" s="1"/>
  <c r="T66" i="3"/>
  <c r="S66" i="3"/>
  <c r="L66" i="3"/>
  <c r="F66" i="3"/>
  <c r="C66" i="3"/>
  <c r="T65" i="3"/>
  <c r="S65" i="3"/>
  <c r="L65" i="3"/>
  <c r="I65" i="3"/>
  <c r="Q65" i="3" s="1"/>
  <c r="C65" i="3"/>
  <c r="R65" i="3" s="1"/>
  <c r="T64" i="3"/>
  <c r="S64" i="3"/>
  <c r="L64" i="3"/>
  <c r="I64" i="3"/>
  <c r="F64" i="3"/>
  <c r="Q64" i="3" s="1"/>
  <c r="K63" i="3"/>
  <c r="H63" i="3"/>
  <c r="E63" i="3"/>
  <c r="B63" i="3"/>
  <c r="T60" i="3"/>
  <c r="S60" i="3"/>
  <c r="I60" i="3"/>
  <c r="F60" i="3"/>
  <c r="C60" i="3"/>
  <c r="R60" i="3" s="1"/>
  <c r="T59" i="3"/>
  <c r="S59" i="3"/>
  <c r="L59" i="3"/>
  <c r="F59" i="3"/>
  <c r="C59" i="3"/>
  <c r="T58" i="3"/>
  <c r="S58" i="3"/>
  <c r="L58" i="3"/>
  <c r="I58" i="3"/>
  <c r="C58" i="3"/>
  <c r="R58" i="3" s="1"/>
  <c r="T57" i="3"/>
  <c r="S57" i="3"/>
  <c r="L57" i="3"/>
  <c r="I57" i="3"/>
  <c r="F57" i="3"/>
  <c r="K56" i="3"/>
  <c r="H56" i="3"/>
  <c r="E56" i="3"/>
  <c r="B56" i="3"/>
  <c r="T53" i="3"/>
  <c r="S53" i="3"/>
  <c r="I53" i="3"/>
  <c r="F53" i="3"/>
  <c r="C53" i="3"/>
  <c r="T52" i="3"/>
  <c r="S52" i="3"/>
  <c r="L52" i="3"/>
  <c r="F52" i="3"/>
  <c r="C52" i="3"/>
  <c r="T51" i="3"/>
  <c r="S51" i="3"/>
  <c r="L51" i="3"/>
  <c r="C51" i="3"/>
  <c r="Q51" i="3" s="1"/>
  <c r="T50" i="3"/>
  <c r="S50" i="3"/>
  <c r="L50" i="3"/>
  <c r="I50" i="3"/>
  <c r="F50" i="3"/>
  <c r="K49" i="3"/>
  <c r="H49" i="3"/>
  <c r="E49" i="3"/>
  <c r="B49" i="3"/>
  <c r="T46" i="3"/>
  <c r="S46" i="3"/>
  <c r="I46" i="3"/>
  <c r="F46" i="3"/>
  <c r="C46" i="3"/>
  <c r="T45" i="3"/>
  <c r="S45" i="3"/>
  <c r="L45" i="3"/>
  <c r="F45" i="3"/>
  <c r="C45" i="3"/>
  <c r="T44" i="3"/>
  <c r="S44" i="3"/>
  <c r="L44" i="3"/>
  <c r="I44" i="3"/>
  <c r="Q44" i="3" s="1"/>
  <c r="C44" i="3"/>
  <c r="T43" i="3"/>
  <c r="S43" i="3"/>
  <c r="L43" i="3"/>
  <c r="I43" i="3"/>
  <c r="F43" i="3"/>
  <c r="R43" i="3" s="1"/>
  <c r="K42" i="3"/>
  <c r="H42" i="3"/>
  <c r="E42" i="3"/>
  <c r="B42" i="3"/>
  <c r="T39" i="3"/>
  <c r="S39" i="3"/>
  <c r="I39" i="3"/>
  <c r="F39" i="3"/>
  <c r="Q39" i="3" s="1"/>
  <c r="C39" i="3"/>
  <c r="T38" i="3"/>
  <c r="S38" i="3"/>
  <c r="L38" i="3"/>
  <c r="F38" i="3"/>
  <c r="C38" i="3"/>
  <c r="Q38" i="3" s="1"/>
  <c r="T37" i="3"/>
  <c r="S37" i="3"/>
  <c r="L37" i="3"/>
  <c r="I37" i="3"/>
  <c r="C37" i="3"/>
  <c r="Q37" i="3" s="1"/>
  <c r="T36" i="3"/>
  <c r="S36" i="3"/>
  <c r="L36" i="3"/>
  <c r="I36" i="3"/>
  <c r="F36" i="3"/>
  <c r="K35" i="3"/>
  <c r="H35" i="3"/>
  <c r="E35" i="3"/>
  <c r="B35" i="3"/>
  <c r="T32" i="3"/>
  <c r="S32" i="3"/>
  <c r="I32" i="3"/>
  <c r="F32" i="3"/>
  <c r="Q32" i="3" s="1"/>
  <c r="C32" i="3"/>
  <c r="R32" i="3" s="1"/>
  <c r="T31" i="3"/>
  <c r="S31" i="3"/>
  <c r="L31" i="3"/>
  <c r="F31" i="3"/>
  <c r="C31" i="3"/>
  <c r="R31" i="3" s="1"/>
  <c r="T30" i="3"/>
  <c r="S30" i="3"/>
  <c r="L30" i="3"/>
  <c r="I30" i="3"/>
  <c r="C30" i="3"/>
  <c r="T29" i="3"/>
  <c r="S29" i="3"/>
  <c r="L29" i="3"/>
  <c r="I29" i="3"/>
  <c r="F29" i="3"/>
  <c r="Q29" i="3" s="1"/>
  <c r="K28" i="3"/>
  <c r="H28" i="3"/>
  <c r="E28" i="3"/>
  <c r="B28" i="3"/>
  <c r="T25" i="3"/>
  <c r="S25" i="3"/>
  <c r="I25" i="3"/>
  <c r="F25" i="3"/>
  <c r="C25" i="3"/>
  <c r="Q25" i="3" s="1"/>
  <c r="T24" i="3"/>
  <c r="S24" i="3"/>
  <c r="L24" i="3"/>
  <c r="F24" i="3"/>
  <c r="C24" i="3"/>
  <c r="T23" i="3"/>
  <c r="S23" i="3"/>
  <c r="L23" i="3"/>
  <c r="I23" i="3"/>
  <c r="C23" i="3"/>
  <c r="Q23" i="3" s="1"/>
  <c r="T22" i="3"/>
  <c r="S22" i="3"/>
  <c r="L22" i="3"/>
  <c r="I22" i="3"/>
  <c r="Q22" i="3" s="1"/>
  <c r="F22" i="3"/>
  <c r="R22" i="3" s="1"/>
  <c r="K21" i="3"/>
  <c r="H21" i="3"/>
  <c r="E21" i="3"/>
  <c r="B21" i="3"/>
  <c r="O18" i="3"/>
  <c r="T17" i="3"/>
  <c r="S17" i="3"/>
  <c r="Q17" i="3"/>
  <c r="F17" i="3"/>
  <c r="T16" i="3"/>
  <c r="S16" i="3"/>
  <c r="I16" i="3"/>
  <c r="R16" i="3" s="1"/>
  <c r="T15" i="3"/>
  <c r="S15" i="3"/>
  <c r="U15" i="3" s="1"/>
  <c r="I15" i="3"/>
  <c r="R15" i="3" s="1"/>
  <c r="F15" i="3"/>
  <c r="Q15" i="3" s="1"/>
  <c r="E14" i="3"/>
  <c r="B14" i="3"/>
  <c r="U11" i="3"/>
  <c r="O11" i="3"/>
  <c r="T10" i="3"/>
  <c r="S10" i="3"/>
  <c r="F10" i="3"/>
  <c r="P10" i="3" s="1"/>
  <c r="C10" i="3"/>
  <c r="T9" i="3"/>
  <c r="S9" i="3"/>
  <c r="I9" i="3"/>
  <c r="C9" i="3"/>
  <c r="R9" i="3" s="1"/>
  <c r="T8" i="3"/>
  <c r="S8" i="3"/>
  <c r="Q8" i="3"/>
  <c r="I8" i="3"/>
  <c r="F8" i="3"/>
  <c r="R8" i="3" s="1"/>
  <c r="H7" i="3"/>
  <c r="E7" i="3"/>
  <c r="B7" i="3"/>
  <c r="Q53" i="3" l="1"/>
  <c r="Q46" i="3"/>
  <c r="R30" i="3"/>
  <c r="Q30" i="3"/>
  <c r="Q31" i="3"/>
  <c r="U66" i="3"/>
  <c r="U64" i="3"/>
  <c r="R66" i="3"/>
  <c r="U65" i="3"/>
  <c r="U67" i="3"/>
  <c r="U59" i="3"/>
  <c r="Q57" i="3"/>
  <c r="U57" i="3"/>
  <c r="Q59" i="3"/>
  <c r="U58" i="3"/>
  <c r="U60" i="3"/>
  <c r="U52" i="3"/>
  <c r="Q50" i="3"/>
  <c r="U53" i="3"/>
  <c r="U50" i="3"/>
  <c r="Q52" i="3"/>
  <c r="U51" i="3"/>
  <c r="U45" i="3"/>
  <c r="Q43" i="3"/>
  <c r="U43" i="3"/>
  <c r="R44" i="3"/>
  <c r="Q45" i="3"/>
  <c r="U44" i="3"/>
  <c r="U46" i="3"/>
  <c r="U37" i="3"/>
  <c r="Q36" i="3"/>
  <c r="U36" i="3"/>
  <c r="R39" i="3"/>
  <c r="U38" i="3"/>
  <c r="U39" i="3"/>
  <c r="U30" i="3"/>
  <c r="U29" i="3"/>
  <c r="U31" i="3"/>
  <c r="U32" i="3"/>
  <c r="U24" i="3"/>
  <c r="U22" i="3"/>
  <c r="Q24" i="3"/>
  <c r="U23" i="3"/>
  <c r="U25" i="3"/>
  <c r="U17" i="3"/>
  <c r="U9" i="3"/>
  <c r="U8" i="3"/>
  <c r="R10" i="3"/>
  <c r="Q9" i="3"/>
  <c r="Q10" i="3"/>
  <c r="O10" i="3" s="1"/>
  <c r="U10" i="3"/>
  <c r="P15" i="3"/>
  <c r="O15" i="3" s="1"/>
  <c r="P8" i="3"/>
  <c r="O8" i="3" s="1"/>
  <c r="P9" i="3"/>
  <c r="Q16" i="3"/>
  <c r="P16" i="3"/>
  <c r="O16" i="3" s="1"/>
  <c r="U16" i="3"/>
  <c r="R17" i="3"/>
  <c r="P17" i="3"/>
  <c r="O17" i="3" s="1"/>
  <c r="P23" i="3"/>
  <c r="O23" i="3" s="1"/>
  <c r="R23" i="3"/>
  <c r="P24" i="3"/>
  <c r="R24" i="3"/>
  <c r="P25" i="3"/>
  <c r="O25" i="3" s="1"/>
  <c r="R25" i="3"/>
  <c r="P29" i="3"/>
  <c r="O29" i="3" s="1"/>
  <c r="R29" i="3"/>
  <c r="P36" i="3"/>
  <c r="O36" i="3" s="1"/>
  <c r="R36" i="3"/>
  <c r="P37" i="3"/>
  <c r="O37" i="3" s="1"/>
  <c r="R37" i="3"/>
  <c r="P38" i="3"/>
  <c r="O38" i="3" s="1"/>
  <c r="R38" i="3"/>
  <c r="P45" i="3"/>
  <c r="O45" i="3" s="1"/>
  <c r="R45" i="3"/>
  <c r="P46" i="3"/>
  <c r="R46" i="3"/>
  <c r="P50" i="3"/>
  <c r="O50" i="3" s="1"/>
  <c r="R50" i="3"/>
  <c r="P51" i="3"/>
  <c r="O51" i="3" s="1"/>
  <c r="R51" i="3"/>
  <c r="P52" i="3"/>
  <c r="R52" i="3"/>
  <c r="P53" i="3"/>
  <c r="R53" i="3"/>
  <c r="P57" i="3"/>
  <c r="R57" i="3"/>
  <c r="Q58" i="3"/>
  <c r="P59" i="3"/>
  <c r="R59" i="3"/>
  <c r="Q60" i="3"/>
  <c r="P64" i="3"/>
  <c r="O64" i="3" s="1"/>
  <c r="R64" i="3"/>
  <c r="P65" i="3"/>
  <c r="O65" i="3" s="1"/>
  <c r="Q66" i="3"/>
  <c r="Q67" i="3"/>
  <c r="P22" i="3"/>
  <c r="O22" i="3" s="1"/>
  <c r="P30" i="3"/>
  <c r="P31" i="3"/>
  <c r="P32" i="3"/>
  <c r="O32" i="3" s="1"/>
  <c r="P39" i="3"/>
  <c r="O39" i="3" s="1"/>
  <c r="P43" i="3"/>
  <c r="P44" i="3"/>
  <c r="O44" i="3" s="1"/>
  <c r="P58" i="3"/>
  <c r="O58" i="3" s="1"/>
  <c r="P60" i="3"/>
  <c r="P66" i="3"/>
  <c r="O66" i="3" s="1"/>
  <c r="P67" i="3"/>
  <c r="O59" i="3" l="1"/>
  <c r="O57" i="3"/>
  <c r="O53" i="3"/>
  <c r="O46" i="3"/>
  <c r="V38" i="3"/>
  <c r="V37" i="3"/>
  <c r="V36" i="3"/>
  <c r="O30" i="3"/>
  <c r="O31" i="3"/>
  <c r="V29" i="3"/>
  <c r="V32" i="3"/>
  <c r="V22" i="3"/>
  <c r="V25" i="3"/>
  <c r="O52" i="3"/>
  <c r="O60" i="3"/>
  <c r="V58" i="3" s="1"/>
  <c r="O43" i="3"/>
  <c r="O24" i="3"/>
  <c r="O9" i="3"/>
  <c r="V15" i="3"/>
  <c r="O67" i="3"/>
  <c r="V50" i="3" l="1"/>
  <c r="V52" i="3"/>
  <c r="V43" i="3"/>
  <c r="V46" i="3"/>
  <c r="V30" i="3"/>
  <c r="V9" i="3"/>
  <c r="V8" i="3"/>
  <c r="V60" i="3"/>
  <c r="V57" i="3"/>
</calcChain>
</file>

<file path=xl/sharedStrings.xml><?xml version="1.0" encoding="utf-8"?>
<sst xmlns="http://schemas.openxmlformats.org/spreadsheetml/2006/main" count="576" uniqueCount="236">
  <si>
    <t>浦和西</t>
    <rPh sb="0" eb="2">
      <t>ウラワ</t>
    </rPh>
    <rPh sb="2" eb="3">
      <t>ニシ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</si>
  <si>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</si>
  <si>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</si>
  <si>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</si>
  <si>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</si>
  <si>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</si>
  <si>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杉戸農業</t>
    <rPh sb="0" eb="2">
      <t>スギト</t>
    </rPh>
    <rPh sb="2" eb="4">
      <t>ノウギョウ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</si>
  <si>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</si>
  <si>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</si>
  <si>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</si>
  <si>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</si>
  <si>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</si>
  <si>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</si>
  <si>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</si>
  <si>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</si>
  <si>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</si>
  <si>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</si>
  <si>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</si>
  <si>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</si>
  <si>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</si>
  <si>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宮代</t>
    <rPh sb="0" eb="2">
      <t>ミヤシロ</t>
    </rPh>
    <phoneticPr fontId="1"/>
  </si>
  <si>
    <t>平成２７年度埼玉県高校女子サッカー新人大会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</si>
  <si>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１/１６　　　　　（土）</t>
    <rPh sb="10" eb="11">
      <t>ド</t>
    </rPh>
    <phoneticPr fontId="1"/>
  </si>
  <si>
    <t>１/１７　　　（日）</t>
    <rPh sb="8" eb="9">
      <t>ニチ</t>
    </rPh>
    <phoneticPr fontId="1"/>
  </si>
  <si>
    <t>１/２３　　　　　　　（土）</t>
    <rPh sb="12" eb="13">
      <t>ド</t>
    </rPh>
    <phoneticPr fontId="1"/>
  </si>
  <si>
    <t>１/２４　　（日）</t>
    <rPh sb="7" eb="8">
      <t>ニチ</t>
    </rPh>
    <phoneticPr fontId="1"/>
  </si>
  <si>
    <t>１/３１　　　　　（日）</t>
    <rPh sb="10" eb="11">
      <t>ニチ</t>
    </rPh>
    <phoneticPr fontId="1"/>
  </si>
  <si>
    <t>２/６　　　　　（土）</t>
    <rPh sb="9" eb="10">
      <t>ド</t>
    </rPh>
    <phoneticPr fontId="1"/>
  </si>
  <si>
    <t>２/７　　　（日）</t>
    <rPh sb="7" eb="8">
      <t>ニチ</t>
    </rPh>
    <phoneticPr fontId="1"/>
  </si>
  <si>
    <t>２/１３　　　（土）</t>
    <rPh sb="8" eb="9">
      <t>ド</t>
    </rPh>
    <phoneticPr fontId="1"/>
  </si>
  <si>
    <t>久喜総合G</t>
    <rPh sb="0" eb="2">
      <t>クキ</t>
    </rPh>
    <rPh sb="2" eb="4">
      <t>ソウゴウ</t>
    </rPh>
    <phoneticPr fontId="1"/>
  </si>
  <si>
    <t>惣右衛門G</t>
    <rPh sb="0" eb="4">
      <t>ソウエモン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</si>
  <si>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</si>
  <si>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1/19　　　　（火）</t>
    <rPh sb="8" eb="9">
      <t>カ</t>
    </rPh>
    <phoneticPr fontId="1"/>
  </si>
  <si>
    <t>東京国際大</t>
    <rPh sb="0" eb="2">
      <t>トウキョウ</t>
    </rPh>
    <rPh sb="2" eb="4">
      <t>コクサイ</t>
    </rPh>
    <rPh sb="4" eb="5">
      <t>ダイ</t>
    </rPh>
    <phoneticPr fontId="1"/>
  </si>
  <si>
    <t>A１位</t>
    <rPh sb="2" eb="3">
      <t>イ</t>
    </rPh>
    <phoneticPr fontId="1"/>
  </si>
  <si>
    <t>B２位</t>
    <rPh sb="2" eb="3">
      <t>イ</t>
    </rPh>
    <phoneticPr fontId="1"/>
  </si>
  <si>
    <t>E１位</t>
    <rPh sb="2" eb="3">
      <t>イ</t>
    </rPh>
    <phoneticPr fontId="1"/>
  </si>
  <si>
    <t>F２位</t>
    <rPh sb="2" eb="3">
      <t>イ</t>
    </rPh>
    <phoneticPr fontId="1"/>
  </si>
  <si>
    <t>C１位</t>
    <rPh sb="2" eb="3">
      <t>イ</t>
    </rPh>
    <phoneticPr fontId="1"/>
  </si>
  <si>
    <t>A２位</t>
    <rPh sb="2" eb="3">
      <t>イ</t>
    </rPh>
    <phoneticPr fontId="1"/>
  </si>
  <si>
    <t>G１位</t>
    <rPh sb="2" eb="3">
      <t>イ</t>
    </rPh>
    <phoneticPr fontId="1"/>
  </si>
  <si>
    <t>E２位</t>
    <rPh sb="2" eb="3">
      <t>イ</t>
    </rPh>
    <phoneticPr fontId="1"/>
  </si>
  <si>
    <t>Ｇ２位</t>
    <rPh sb="2" eb="3">
      <t>イ</t>
    </rPh>
    <phoneticPr fontId="1"/>
  </si>
  <si>
    <t>Ｈ１位</t>
    <rPh sb="2" eb="3">
      <t>イ</t>
    </rPh>
    <phoneticPr fontId="1"/>
  </si>
  <si>
    <t>Ｄ１位</t>
    <rPh sb="2" eb="3">
      <t>イ</t>
    </rPh>
    <phoneticPr fontId="1"/>
  </si>
  <si>
    <t>Ｄ２位</t>
    <rPh sb="2" eb="3">
      <t>イ</t>
    </rPh>
    <phoneticPr fontId="1"/>
  </si>
  <si>
    <t>Ｆ１位</t>
    <rPh sb="2" eb="3">
      <t>イ</t>
    </rPh>
    <phoneticPr fontId="1"/>
  </si>
  <si>
    <t>Ｃ２位</t>
    <rPh sb="2" eb="3">
      <t>イ</t>
    </rPh>
    <phoneticPr fontId="1"/>
  </si>
  <si>
    <t>Ｈ２位</t>
    <rPh sb="2" eb="3">
      <t>イ</t>
    </rPh>
    <phoneticPr fontId="1"/>
  </si>
  <si>
    <t>B１位</t>
    <rPh sb="2" eb="3">
      <t>イ</t>
    </rPh>
    <phoneticPr fontId="1"/>
  </si>
  <si>
    <t>ａの勝ち</t>
    <rPh sb="2" eb="3">
      <t>カ</t>
    </rPh>
    <phoneticPr fontId="1"/>
  </si>
  <si>
    <t>ｂの勝ち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</si>
  <si>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</si>
  <si>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</si>
  <si>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アの勝ち</t>
    <rPh sb="2" eb="3">
      <t>カ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</si>
  <si>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</si>
  <si>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</si>
  <si>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</si>
  <si>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オの勝ち</t>
    <rPh sb="2" eb="3">
      <t>カ</t>
    </rPh>
    <phoneticPr fontId="1"/>
  </si>
  <si>
    <t>カの勝ち</t>
    <rPh sb="2" eb="3">
      <t>カ</t>
    </rPh>
    <phoneticPr fontId="1"/>
  </si>
  <si>
    <t>キの勝ち</t>
    <rPh sb="2" eb="3">
      <t>カ</t>
    </rPh>
    <phoneticPr fontId="1"/>
  </si>
  <si>
    <t>クの勝ち</t>
    <rPh sb="2" eb="3">
      <t>カ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</si>
  <si>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</si>
  <si>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</si>
  <si>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ｃの負け</t>
    <rPh sb="2" eb="3">
      <t>マ</t>
    </rPh>
    <phoneticPr fontId="1"/>
  </si>
  <si>
    <t>①の負け</t>
    <rPh sb="2" eb="3">
      <t>マ</t>
    </rPh>
    <phoneticPr fontId="1"/>
  </si>
  <si>
    <t>④の負け</t>
    <rPh sb="2" eb="3">
      <t>マ</t>
    </rPh>
    <phoneticPr fontId="1"/>
  </si>
  <si>
    <t>①の勝ち</t>
    <rPh sb="2" eb="3">
      <t>カ</t>
    </rPh>
    <phoneticPr fontId="1"/>
  </si>
  <si>
    <t>④の勝ち</t>
    <rPh sb="2" eb="3">
      <t>カ</t>
    </rPh>
    <phoneticPr fontId="1"/>
  </si>
  <si>
    <t>②の負け</t>
    <rPh sb="2" eb="3">
      <t>マ</t>
    </rPh>
    <phoneticPr fontId="1"/>
  </si>
  <si>
    <t>③の負け</t>
    <rPh sb="2" eb="3">
      <t>マ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</si>
  <si>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</si>
  <si>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</si>
  <si>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ｄの負け</t>
    <rPh sb="2" eb="3">
      <t>マ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</si>
  <si>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</si>
  <si>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</si>
  <si>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順位戦</t>
    <rPh sb="0" eb="3">
      <t>ジュンイセン</t>
    </rPh>
    <phoneticPr fontId="1"/>
  </si>
  <si>
    <t>準決勝</t>
    <rPh sb="0" eb="3">
      <t>ジュンケッショウ</t>
    </rPh>
    <phoneticPr fontId="1"/>
  </si>
  <si>
    <t>７位決定戦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</si>
  <si>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</si>
  <si>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</si>
  <si>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決勝</t>
    <rPh sb="0" eb="2">
      <t>ケッショウ</t>
    </rPh>
    <phoneticPr fontId="1"/>
  </si>
  <si>
    <t>本庄第一</t>
  </si>
  <si>
    <t>南稜</t>
  </si>
  <si>
    <t>入間向陽</t>
  </si>
  <si>
    <t>川口総合</t>
  </si>
  <si>
    <t>花咲徳栄</t>
  </si>
  <si>
    <t>山村学園</t>
  </si>
  <si>
    <t>久喜</t>
  </si>
  <si>
    <t>埼玉平成</t>
  </si>
  <si>
    <t>宮代</t>
  </si>
  <si>
    <t>杉戸農業</t>
  </si>
  <si>
    <t>大宮開成</t>
  </si>
  <si>
    <t>本庄</t>
  </si>
  <si>
    <t>合同②</t>
  </si>
  <si>
    <t>所沢</t>
  </si>
  <si>
    <t>松山女子</t>
  </si>
  <si>
    <t>越ヶ谷</t>
  </si>
  <si>
    <t>秋草学園</t>
  </si>
  <si>
    <t>浦和実業</t>
  </si>
  <si>
    <t>浦和西</t>
  </si>
  <si>
    <t>市立浦和</t>
  </si>
  <si>
    <t>和光国際</t>
  </si>
  <si>
    <t>熊谷女子</t>
  </si>
  <si>
    <t>淑徳与野</t>
  </si>
  <si>
    <t>合同①</t>
  </si>
  <si>
    <t>浦和一女</t>
  </si>
  <si>
    <t>大宮南</t>
  </si>
  <si>
    <t>庄和</t>
  </si>
  <si>
    <t>埼玉栄</t>
  </si>
  <si>
    <t>自由の森</t>
  </si>
  <si>
    <t>川越南</t>
  </si>
  <si>
    <t>狭山ヶ丘</t>
  </si>
  <si>
    <t>昌平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</si>
  <si>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</si>
  <si>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</si>
  <si>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</si>
  <si>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</si>
  <si>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</si>
  <si>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</si>
  <si>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</si>
  <si>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</si>
  <si>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</si>
  <si>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</si>
  <si>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</si>
  <si>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</si>
  <si>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</si>
  <si>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</si>
  <si>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</si>
  <si>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</si>
  <si>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</si>
  <si>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</si>
  <si>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</si>
  <si>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</si>
  <si>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</si>
  <si>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</si>
  <si>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</si>
  <si>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</si>
  <si>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</si>
  <si>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</si>
  <si>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</si>
  <si>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</si>
  <si>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</si>
  <si>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</si>
  <si>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Gグループ</t>
    <phoneticPr fontId="1"/>
  </si>
  <si>
    <t>Hグループ</t>
    <phoneticPr fontId="1"/>
  </si>
  <si>
    <t>Ｉグループ</t>
    <phoneticPr fontId="1"/>
  </si>
  <si>
    <t>北＋武＋寄</t>
    <rPh sb="0" eb="1">
      <t>キタ</t>
    </rPh>
    <rPh sb="2" eb="3">
      <t>ム</t>
    </rPh>
    <rPh sb="4" eb="5">
      <t>ヨ</t>
    </rPh>
    <phoneticPr fontId="1"/>
  </si>
  <si>
    <t>北＋武＋寄は、北本・大宮武蔵野・寄居城北の合同チーム</t>
    <rPh sb="0" eb="1">
      <t>キタ</t>
    </rPh>
    <rPh sb="2" eb="3">
      <t>ム</t>
    </rPh>
    <rPh sb="4" eb="5">
      <t>ヨ</t>
    </rPh>
    <rPh sb="7" eb="9">
      <t>キタモト</t>
    </rPh>
    <rPh sb="10" eb="12">
      <t>オオミヤ</t>
    </rPh>
    <rPh sb="12" eb="15">
      <t>ムサシノ</t>
    </rPh>
    <rPh sb="16" eb="18">
      <t>ヨリイ</t>
    </rPh>
    <rPh sb="18" eb="20">
      <t>ジョウホク</t>
    </rPh>
    <rPh sb="21" eb="23">
      <t>ゴウドウ</t>
    </rPh>
    <phoneticPr fontId="1"/>
  </si>
  <si>
    <t>明＋妻</t>
    <rPh sb="0" eb="1">
      <t>ア</t>
    </rPh>
    <rPh sb="2" eb="3">
      <t>ツマ</t>
    </rPh>
    <phoneticPr fontId="1"/>
  </si>
  <si>
    <t>明＋妻は、明の星・大妻嵐山の合同チーム</t>
    <rPh sb="0" eb="1">
      <t>ア</t>
    </rPh>
    <rPh sb="2" eb="3">
      <t>ツマ</t>
    </rPh>
    <rPh sb="5" eb="6">
      <t>アケ</t>
    </rPh>
    <rPh sb="7" eb="8">
      <t>ホシ</t>
    </rPh>
    <rPh sb="9" eb="11">
      <t>オオツマ</t>
    </rPh>
    <rPh sb="11" eb="13">
      <t>ランザン</t>
    </rPh>
    <rPh sb="14" eb="16">
      <t>ゴウドウ</t>
    </rPh>
    <phoneticPr fontId="1"/>
  </si>
  <si>
    <t>①</t>
    <phoneticPr fontId="1"/>
  </si>
  <si>
    <t>１１：００ ～ １２：１０</t>
    <phoneticPr fontId="1"/>
  </si>
  <si>
    <t>②</t>
    <phoneticPr fontId="1"/>
  </si>
  <si>
    <t>１２：３０ ～ １３：４０</t>
    <phoneticPr fontId="1"/>
  </si>
  <si>
    <t>③</t>
    <phoneticPr fontId="1"/>
  </si>
  <si>
    <t>１４：００ ～ １５：１０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</si>
  <si>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</si>
  <si>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</si>
  <si>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</si>
  <si>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</si>
  <si>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</si>
  <si>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</si>
  <si>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</si>
  <si>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</si>
  <si>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</si>
  <si>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</si>
  <si>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</si>
  <si>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</si>
  <si>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</si>
  <si>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</si>
  <si>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</si>
  <si>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</si>
  <si>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</si>
  <si>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</si>
  <si>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</si>
  <si>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</si>
  <si>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</si>
  <si>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</si>
  <si>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2015/12/24版</t>
    <rPh sb="10" eb="11">
      <t>ハン</t>
    </rPh>
    <phoneticPr fontId="1"/>
  </si>
  <si>
    <t>13-0(8-0,5-0)</t>
    <phoneticPr fontId="1"/>
  </si>
  <si>
    <t>15-0(12-0,3-0)</t>
    <phoneticPr fontId="1"/>
  </si>
  <si>
    <t>4-0(2-0,2-0)</t>
    <phoneticPr fontId="1"/>
  </si>
  <si>
    <t>0-0(0-0,0-0)</t>
    <phoneticPr fontId="1"/>
  </si>
  <si>
    <t>22-0(11-0,11-0)</t>
    <phoneticPr fontId="1"/>
  </si>
  <si>
    <t>12-0(5-0,7-0)</t>
    <phoneticPr fontId="1"/>
  </si>
  <si>
    <t>1-1(0-1,1-0)</t>
    <phoneticPr fontId="1"/>
  </si>
  <si>
    <t>2-1(1-0,1-1)</t>
    <phoneticPr fontId="1"/>
  </si>
  <si>
    <t>1-0(1-0,0-0)</t>
    <phoneticPr fontId="1"/>
  </si>
  <si>
    <t>4-0(1-0,3-0)</t>
    <phoneticPr fontId="1"/>
  </si>
  <si>
    <t>9-0(4-0,5-0)</t>
    <phoneticPr fontId="1"/>
  </si>
  <si>
    <t>本庄第一(3)</t>
    <phoneticPr fontId="1"/>
  </si>
  <si>
    <t>入間向陽(3)</t>
    <phoneticPr fontId="1"/>
  </si>
  <si>
    <t>浦和西(3)</t>
    <phoneticPr fontId="1"/>
  </si>
  <si>
    <t>庄和(0)</t>
    <phoneticPr fontId="1"/>
  </si>
  <si>
    <t>市立浦和(1)</t>
    <phoneticPr fontId="1"/>
  </si>
  <si>
    <t>自由の森(0)</t>
    <phoneticPr fontId="1"/>
  </si>
  <si>
    <t>所沢(3)</t>
    <phoneticPr fontId="1"/>
  </si>
  <si>
    <t>川越南(0)</t>
    <phoneticPr fontId="1"/>
  </si>
  <si>
    <t>久喜(3)</t>
    <phoneticPr fontId="1"/>
  </si>
  <si>
    <t>松山女子(3)</t>
    <phoneticPr fontId="1"/>
  </si>
  <si>
    <t>淑徳与野(0)</t>
    <phoneticPr fontId="1"/>
  </si>
  <si>
    <t>越ヶ谷(0)</t>
    <phoneticPr fontId="1"/>
  </si>
  <si>
    <t>北＋武＋寄(1)</t>
    <rPh sb="0" eb="1">
      <t>キタ</t>
    </rPh>
    <rPh sb="2" eb="3">
      <t>ム</t>
    </rPh>
    <rPh sb="4" eb="5">
      <t>ヨ</t>
    </rPh>
    <phoneticPr fontId="1"/>
  </si>
  <si>
    <t>昌平(1)</t>
    <phoneticPr fontId="1"/>
  </si>
  <si>
    <t>8-0(5-0,3-0)</t>
    <phoneticPr fontId="1"/>
  </si>
  <si>
    <t>6-0(4-0,2-0)</t>
    <phoneticPr fontId="1"/>
  </si>
  <si>
    <t>5-0(0-0,5-0)</t>
    <phoneticPr fontId="1"/>
  </si>
  <si>
    <t>4-2(2-0,2-0)</t>
    <phoneticPr fontId="1"/>
  </si>
  <si>
    <t>4-0(4-0,0-0)</t>
    <phoneticPr fontId="1"/>
  </si>
  <si>
    <t>0-2(0-1,0-1)</t>
    <phoneticPr fontId="1"/>
  </si>
  <si>
    <t>0-1(0-0,0-1)</t>
    <phoneticPr fontId="1"/>
  </si>
  <si>
    <t>1-1(0-1,1-0)</t>
    <phoneticPr fontId="1"/>
  </si>
  <si>
    <t>2-1(1-1,1-0)]</t>
    <phoneticPr fontId="1"/>
  </si>
  <si>
    <t>7-0(4-0,3-0)</t>
    <phoneticPr fontId="1"/>
  </si>
  <si>
    <t>11-0(6-0,5-0)</t>
    <phoneticPr fontId="1"/>
  </si>
  <si>
    <t>19-0(9-0,10-0)</t>
    <phoneticPr fontId="1"/>
  </si>
  <si>
    <t>宮代(0)</t>
    <phoneticPr fontId="1"/>
  </si>
  <si>
    <t>秋草学園(3)</t>
    <phoneticPr fontId="1"/>
  </si>
  <si>
    <t>南稜(3)</t>
    <phoneticPr fontId="1"/>
  </si>
  <si>
    <t>杉戸農業(0)</t>
    <phoneticPr fontId="1"/>
  </si>
  <si>
    <t>浦和実業(3)</t>
    <phoneticPr fontId="1"/>
  </si>
  <si>
    <t>大宮南(0)</t>
    <phoneticPr fontId="1"/>
  </si>
  <si>
    <t>大宮開成(3)</t>
    <phoneticPr fontId="1"/>
  </si>
  <si>
    <t>川口総合(6)</t>
    <phoneticPr fontId="1"/>
  </si>
  <si>
    <t>本庄(2)</t>
    <phoneticPr fontId="1"/>
  </si>
  <si>
    <t>埼玉栄(2)</t>
    <phoneticPr fontId="1"/>
  </si>
  <si>
    <t>花咲徳栄(6)</t>
    <phoneticPr fontId="1"/>
  </si>
  <si>
    <t>明＋妻(3)</t>
    <rPh sb="0" eb="1">
      <t>ア</t>
    </rPh>
    <rPh sb="2" eb="3">
      <t>ツマ</t>
    </rPh>
    <phoneticPr fontId="1"/>
  </si>
  <si>
    <t>和光国際(3)</t>
    <phoneticPr fontId="1"/>
  </si>
  <si>
    <t>山村学園(3)</t>
    <phoneticPr fontId="1"/>
  </si>
  <si>
    <t>熊谷女子(3)</t>
    <phoneticPr fontId="1"/>
  </si>
  <si>
    <t>狭山ヶ丘(3)</t>
    <phoneticPr fontId="1"/>
  </si>
  <si>
    <t>埼玉平成(6)</t>
    <phoneticPr fontId="1"/>
  </si>
  <si>
    <t>山村学園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</si>
</sst>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65" xfId="0" applyFont="1" applyFill="1" applyBorder="1" applyAlignment="1">
      <alignment vertical="center"/>
    </xf>
    <xf numFmtId="0" fontId="2" fillId="0" borderId="66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9" fillId="0" borderId="5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76" xfId="0" applyFont="1" applyFill="1" applyBorder="1" applyAlignment="1">
      <alignment vertical="center" shrinkToFit="1"/>
    </xf>
    <xf numFmtId="0" fontId="2" fillId="0" borderId="23" xfId="0" applyFont="1" applyFill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72" xfId="0" applyFont="1" applyFill="1" applyBorder="1" applyAlignment="1">
      <alignment vertical="center" shrinkToFit="1"/>
    </xf>
    <xf numFmtId="0" fontId="2" fillId="0" borderId="63" xfId="0" applyFont="1" applyFill="1" applyBorder="1" applyAlignment="1">
      <alignment vertical="center" shrinkToFit="1"/>
    </xf>
    <xf numFmtId="0" fontId="2" fillId="0" borderId="60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6" fontId="5" fillId="0" borderId="46" xfId="0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56" fontId="5" fillId="0" borderId="48" xfId="0" quotePrefix="1" applyNumberFormat="1" applyFont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6" fontId="5" fillId="0" borderId="46" xfId="0" quotePrefix="1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56" fontId="5" fillId="0" borderId="47" xfId="0" applyNumberFormat="1" applyFont="1" applyBorder="1" applyAlignment="1">
      <alignment horizontal="center" vertical="center" wrapText="1"/>
    </xf>
    <xf numFmtId="56" fontId="5" fillId="0" borderId="48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left" vertical="center" shrinkToFit="1"/>
    </xf>
    <xf numFmtId="0" fontId="8" fillId="0" borderId="2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161925</xdr:rowOff>
        </xdr:from>
        <xdr:to>
          <xdr:col>9</xdr:col>
          <xdr:colOff>1066800</xdr:colOff>
          <xdr:row>71</xdr:row>
          <xdr:rowOff>552450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3"/>
  <sheetViews>
    <sheetView tabSelected="1" zoomScale="90" zoomScaleNormal="90" workbookViewId="0">
      <selection activeCell="I7" sqref="I7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1" width="3.625" customWidth="1"/>
    <col min="12" max="46" width="2.625" customWidth="1"/>
  </cols>
  <sheetData>
    <row r="1" spans="1:10" ht="17.25" x14ac:dyDescent="0.15">
      <c r="A1" s="185" t="s">
        <v>21</v>
      </c>
      <c r="B1" s="185"/>
      <c r="C1" s="185"/>
      <c r="D1" s="185"/>
      <c r="E1" s="185"/>
      <c r="F1" s="185"/>
      <c r="G1" s="185"/>
      <c r="H1" s="185"/>
      <c r="I1" s="185"/>
      <c r="J1" s="1"/>
    </row>
    <row r="2" spans="1:10" ht="10.5" customHeight="1" thickBot="1" x14ac:dyDescent="0.2">
      <c r="A2" s="2"/>
      <c r="B2" s="2"/>
      <c r="C2" s="2"/>
      <c r="D2" s="2"/>
      <c r="E2" s="2"/>
      <c r="F2" s="2"/>
      <c r="G2" s="2"/>
      <c r="H2" s="2"/>
      <c r="I2" s="156" t="s">
        <v>180</v>
      </c>
      <c r="J2" s="1"/>
    </row>
    <row r="3" spans="1:10" ht="18" customHeight="1" thickBot="1" x14ac:dyDescent="0.2">
      <c r="A3" s="42" t="s">
        <v>7</v>
      </c>
      <c r="B3" s="177" t="s">
        <v>8</v>
      </c>
      <c r="C3" s="180"/>
      <c r="D3" s="43" t="s">
        <v>10</v>
      </c>
      <c r="E3" s="43" t="s">
        <v>11</v>
      </c>
      <c r="F3" s="43" t="s">
        <v>12</v>
      </c>
      <c r="G3" s="44" t="s">
        <v>13</v>
      </c>
      <c r="H3" s="43" t="s">
        <v>14</v>
      </c>
      <c r="I3" s="45" t="s">
        <v>15</v>
      </c>
    </row>
    <row r="4" spans="1:10" ht="20.25" customHeight="1" x14ac:dyDescent="0.15">
      <c r="A4" s="46" t="s">
        <v>192</v>
      </c>
      <c r="B4" s="181" t="s">
        <v>220</v>
      </c>
      <c r="C4" s="182"/>
      <c r="D4" s="47" t="s">
        <v>193</v>
      </c>
      <c r="E4" s="47" t="s">
        <v>225</v>
      </c>
      <c r="F4" s="47" t="s">
        <v>228</v>
      </c>
      <c r="G4" s="47" t="s">
        <v>231</v>
      </c>
      <c r="H4" s="47" t="s">
        <v>200</v>
      </c>
      <c r="I4" s="48" t="s">
        <v>234</v>
      </c>
    </row>
    <row r="5" spans="1:10" ht="20.25" customHeight="1" x14ac:dyDescent="0.15">
      <c r="A5" s="46" t="s">
        <v>218</v>
      </c>
      <c r="B5" s="212" t="s">
        <v>221</v>
      </c>
      <c r="C5" s="213"/>
      <c r="D5" s="47" t="s">
        <v>224</v>
      </c>
      <c r="E5" s="47" t="s">
        <v>226</v>
      </c>
      <c r="F5" s="47" t="s">
        <v>229</v>
      </c>
      <c r="G5" s="47" t="s">
        <v>198</v>
      </c>
      <c r="H5" s="47" t="s">
        <v>201</v>
      </c>
      <c r="I5" s="48" t="s">
        <v>203</v>
      </c>
    </row>
    <row r="6" spans="1:10" ht="20.25" customHeight="1" x14ac:dyDescent="0.15">
      <c r="A6" s="46" t="s">
        <v>219</v>
      </c>
      <c r="B6" s="212" t="s">
        <v>222</v>
      </c>
      <c r="C6" s="213"/>
      <c r="D6" s="47" t="s">
        <v>194</v>
      </c>
      <c r="E6" s="47" t="s">
        <v>196</v>
      </c>
      <c r="F6" s="47" t="s">
        <v>230</v>
      </c>
      <c r="G6" s="47" t="s">
        <v>232</v>
      </c>
      <c r="H6" s="47" t="s">
        <v>202</v>
      </c>
      <c r="I6" s="48" t="s">
        <v>204</v>
      </c>
    </row>
    <row r="7" spans="1:10" ht="20.25" customHeight="1" thickBot="1" x14ac:dyDescent="0.2">
      <c r="A7" s="49" t="s">
        <v>107</v>
      </c>
      <c r="B7" s="216" t="s">
        <v>223</v>
      </c>
      <c r="C7" s="217"/>
      <c r="D7" s="50" t="s">
        <v>195</v>
      </c>
      <c r="E7" s="50" t="s">
        <v>227</v>
      </c>
      <c r="F7" s="50" t="s">
        <v>197</v>
      </c>
      <c r="G7" s="50" t="s">
        <v>199</v>
      </c>
      <c r="H7" s="50" t="s">
        <v>233</v>
      </c>
      <c r="I7" s="51" t="s">
        <v>205</v>
      </c>
    </row>
    <row r="8" spans="1:10" ht="12" customHeight="1" thickBot="1" x14ac:dyDescent="0.2">
      <c r="A8" s="52"/>
      <c r="B8" s="52"/>
      <c r="C8" s="52"/>
      <c r="D8" s="52"/>
      <c r="E8" s="52"/>
      <c r="F8" s="52"/>
      <c r="G8" s="52"/>
      <c r="H8" s="52"/>
      <c r="I8" s="52"/>
      <c r="J8" s="1"/>
    </row>
    <row r="9" spans="1:10" ht="18.600000000000001" customHeight="1" thickBot="1" x14ac:dyDescent="0.2">
      <c r="A9" s="53" t="s">
        <v>19</v>
      </c>
      <c r="B9" s="44" t="s">
        <v>18</v>
      </c>
      <c r="C9" s="43" t="s">
        <v>9</v>
      </c>
      <c r="D9" s="177" t="s">
        <v>17</v>
      </c>
      <c r="E9" s="178"/>
      <c r="F9" s="210" t="s">
        <v>16</v>
      </c>
      <c r="G9" s="211"/>
      <c r="H9" s="178"/>
      <c r="I9" s="53" t="s">
        <v>1</v>
      </c>
      <c r="J9" s="1"/>
    </row>
    <row r="10" spans="1:10" ht="18.600000000000001" customHeight="1" x14ac:dyDescent="0.15">
      <c r="A10" s="186" t="s">
        <v>22</v>
      </c>
      <c r="B10" s="191" t="s">
        <v>5</v>
      </c>
      <c r="C10" s="37" t="s">
        <v>152</v>
      </c>
      <c r="D10" s="194" t="s">
        <v>153</v>
      </c>
      <c r="E10" s="195"/>
      <c r="F10" s="167" t="s">
        <v>89</v>
      </c>
      <c r="G10" s="157" t="s">
        <v>181</v>
      </c>
      <c r="H10" s="56" t="s">
        <v>113</v>
      </c>
      <c r="I10" s="79" t="s">
        <v>99</v>
      </c>
    </row>
    <row r="11" spans="1:10" ht="18.600000000000001" customHeight="1" x14ac:dyDescent="0.15">
      <c r="A11" s="175"/>
      <c r="B11" s="192"/>
      <c r="C11" s="35" t="s">
        <v>154</v>
      </c>
      <c r="D11" s="172" t="s">
        <v>155</v>
      </c>
      <c r="E11" s="179"/>
      <c r="F11" s="168" t="s">
        <v>85</v>
      </c>
      <c r="G11" s="158" t="s">
        <v>182</v>
      </c>
      <c r="H11" s="59" t="s">
        <v>93</v>
      </c>
      <c r="I11" s="80" t="s">
        <v>113</v>
      </c>
    </row>
    <row r="12" spans="1:10" ht="18.600000000000001" customHeight="1" thickBot="1" x14ac:dyDescent="0.2">
      <c r="A12" s="175"/>
      <c r="B12" s="193"/>
      <c r="C12" s="148" t="s">
        <v>156</v>
      </c>
      <c r="D12" s="201" t="s">
        <v>157</v>
      </c>
      <c r="E12" s="215"/>
      <c r="F12" s="169" t="s">
        <v>83</v>
      </c>
      <c r="G12" s="159" t="s">
        <v>183</v>
      </c>
      <c r="H12" s="61" t="s">
        <v>99</v>
      </c>
      <c r="I12" s="81" t="s">
        <v>85</v>
      </c>
    </row>
    <row r="13" spans="1:10" ht="18.600000000000001" customHeight="1" thickTop="1" x14ac:dyDescent="0.15">
      <c r="A13" s="175"/>
      <c r="B13" s="218" t="s">
        <v>4</v>
      </c>
      <c r="C13" s="149" t="s">
        <v>152</v>
      </c>
      <c r="D13" s="208" t="s">
        <v>158</v>
      </c>
      <c r="E13" s="209"/>
      <c r="F13" s="62" t="s">
        <v>94</v>
      </c>
      <c r="G13" s="160" t="s">
        <v>184</v>
      </c>
      <c r="H13" s="63" t="s">
        <v>102</v>
      </c>
      <c r="I13" s="82" t="s">
        <v>101</v>
      </c>
    </row>
    <row r="14" spans="1:10" ht="18.600000000000001" customHeight="1" x14ac:dyDescent="0.15">
      <c r="A14" s="175"/>
      <c r="B14" s="192"/>
      <c r="C14" s="35" t="s">
        <v>154</v>
      </c>
      <c r="D14" s="172" t="s">
        <v>159</v>
      </c>
      <c r="E14" s="179"/>
      <c r="F14" s="168" t="s">
        <v>87</v>
      </c>
      <c r="G14" s="158" t="s">
        <v>185</v>
      </c>
      <c r="H14" s="59" t="s">
        <v>111</v>
      </c>
      <c r="I14" s="80" t="s">
        <v>114</v>
      </c>
    </row>
    <row r="15" spans="1:10" ht="18.600000000000001" customHeight="1" x14ac:dyDescent="0.15">
      <c r="A15" s="175"/>
      <c r="B15" s="192"/>
      <c r="C15" s="35" t="s">
        <v>156</v>
      </c>
      <c r="D15" s="172" t="s">
        <v>160</v>
      </c>
      <c r="E15" s="179"/>
      <c r="F15" s="168" t="s">
        <v>101</v>
      </c>
      <c r="G15" s="158" t="s">
        <v>186</v>
      </c>
      <c r="H15" s="59" t="s">
        <v>109</v>
      </c>
      <c r="I15" s="80" t="s">
        <v>102</v>
      </c>
    </row>
    <row r="16" spans="1:10" ht="18.600000000000001" customHeight="1" thickBot="1" x14ac:dyDescent="0.2">
      <c r="A16" s="175"/>
      <c r="B16" s="193"/>
      <c r="C16" s="150" t="s">
        <v>161</v>
      </c>
      <c r="D16" s="189" t="s">
        <v>162</v>
      </c>
      <c r="E16" s="190"/>
      <c r="F16" s="64" t="s">
        <v>148</v>
      </c>
      <c r="G16" s="161" t="s">
        <v>187</v>
      </c>
      <c r="H16" s="65" t="s">
        <v>114</v>
      </c>
      <c r="I16" s="81" t="s">
        <v>111</v>
      </c>
    </row>
    <row r="17" spans="1:9" ht="18.600000000000001" customHeight="1" thickTop="1" x14ac:dyDescent="0.15">
      <c r="A17" s="175"/>
      <c r="B17" s="192" t="s">
        <v>2</v>
      </c>
      <c r="C17" s="33" t="s">
        <v>152</v>
      </c>
      <c r="D17" s="183" t="s">
        <v>158</v>
      </c>
      <c r="E17" s="184"/>
      <c r="F17" s="170" t="s">
        <v>97</v>
      </c>
      <c r="G17" s="162" t="s">
        <v>188</v>
      </c>
      <c r="H17" s="66" t="s">
        <v>105</v>
      </c>
      <c r="I17" s="82" t="s">
        <v>86</v>
      </c>
    </row>
    <row r="18" spans="1:9" ht="18.600000000000001" customHeight="1" x14ac:dyDescent="0.15">
      <c r="A18" s="175"/>
      <c r="B18" s="192"/>
      <c r="C18" s="33" t="s">
        <v>154</v>
      </c>
      <c r="D18" s="183" t="s">
        <v>159</v>
      </c>
      <c r="E18" s="184"/>
      <c r="F18" s="170" t="s">
        <v>96</v>
      </c>
      <c r="G18" s="162" t="s">
        <v>189</v>
      </c>
      <c r="H18" s="66" t="s">
        <v>112</v>
      </c>
      <c r="I18" s="80" t="s">
        <v>90</v>
      </c>
    </row>
    <row r="19" spans="1:9" ht="18.600000000000001" customHeight="1" x14ac:dyDescent="0.15">
      <c r="A19" s="175"/>
      <c r="B19" s="192"/>
      <c r="C19" s="33" t="s">
        <v>156</v>
      </c>
      <c r="D19" s="183" t="s">
        <v>163</v>
      </c>
      <c r="E19" s="184"/>
      <c r="F19" s="170" t="s">
        <v>86</v>
      </c>
      <c r="G19" s="162" t="s">
        <v>190</v>
      </c>
      <c r="H19" s="66" t="s">
        <v>110</v>
      </c>
      <c r="I19" s="80" t="s">
        <v>97</v>
      </c>
    </row>
    <row r="20" spans="1:9" ht="18.600000000000001" customHeight="1" thickBot="1" x14ac:dyDescent="0.2">
      <c r="A20" s="175"/>
      <c r="B20" s="192"/>
      <c r="C20" s="41" t="s">
        <v>164</v>
      </c>
      <c r="D20" s="187" t="s">
        <v>165</v>
      </c>
      <c r="E20" s="188"/>
      <c r="F20" s="171" t="s">
        <v>90</v>
      </c>
      <c r="G20" s="163" t="s">
        <v>191</v>
      </c>
      <c r="H20" s="67" t="s">
        <v>98</v>
      </c>
      <c r="I20" s="83" t="s">
        <v>96</v>
      </c>
    </row>
    <row r="21" spans="1:9" ht="18.600000000000001" customHeight="1" x14ac:dyDescent="0.15">
      <c r="A21" s="174" t="s">
        <v>23</v>
      </c>
      <c r="B21" s="191" t="s">
        <v>3</v>
      </c>
      <c r="C21" s="151" t="s">
        <v>152</v>
      </c>
      <c r="D21" s="194" t="s">
        <v>158</v>
      </c>
      <c r="E21" s="200"/>
      <c r="F21" s="167" t="s">
        <v>90</v>
      </c>
      <c r="G21" s="157" t="s">
        <v>206</v>
      </c>
      <c r="H21" s="56" t="s">
        <v>148</v>
      </c>
      <c r="I21" s="79" t="s">
        <v>104</v>
      </c>
    </row>
    <row r="22" spans="1:9" ht="18.600000000000001" customHeight="1" x14ac:dyDescent="0.15">
      <c r="A22" s="175"/>
      <c r="B22" s="192"/>
      <c r="C22" s="35" t="s">
        <v>154</v>
      </c>
      <c r="D22" s="183" t="s">
        <v>159</v>
      </c>
      <c r="E22" s="205"/>
      <c r="F22" s="170" t="s">
        <v>103</v>
      </c>
      <c r="G22" s="162" t="s">
        <v>207</v>
      </c>
      <c r="H22" s="66" t="s">
        <v>111</v>
      </c>
      <c r="I22" s="80" t="s">
        <v>100</v>
      </c>
    </row>
    <row r="23" spans="1:9" ht="18.600000000000001" customHeight="1" x14ac:dyDescent="0.15">
      <c r="A23" s="175"/>
      <c r="B23" s="192"/>
      <c r="C23" s="14" t="s">
        <v>156</v>
      </c>
      <c r="D23" s="183" t="s">
        <v>163</v>
      </c>
      <c r="E23" s="205"/>
      <c r="F23" s="170" t="s">
        <v>104</v>
      </c>
      <c r="G23" s="162" t="s">
        <v>208</v>
      </c>
      <c r="H23" s="66" t="s">
        <v>112</v>
      </c>
      <c r="I23" s="80" t="s">
        <v>106</v>
      </c>
    </row>
    <row r="24" spans="1:9" ht="18.600000000000001" customHeight="1" thickBot="1" x14ac:dyDescent="0.2">
      <c r="A24" s="175"/>
      <c r="B24" s="192"/>
      <c r="C24" s="14" t="s">
        <v>164</v>
      </c>
      <c r="D24" s="206" t="s">
        <v>165</v>
      </c>
      <c r="E24" s="207"/>
      <c r="F24" s="253" t="s">
        <v>100</v>
      </c>
      <c r="G24" s="164" t="s">
        <v>209</v>
      </c>
      <c r="H24" s="70" t="s">
        <v>108</v>
      </c>
      <c r="I24" s="81" t="s">
        <v>103</v>
      </c>
    </row>
    <row r="25" spans="1:9" ht="18.600000000000001" customHeight="1" thickTop="1" x14ac:dyDescent="0.15">
      <c r="A25" s="175"/>
      <c r="B25" s="203" t="s">
        <v>20</v>
      </c>
      <c r="C25" s="149" t="s">
        <v>152</v>
      </c>
      <c r="D25" s="208" t="s">
        <v>158</v>
      </c>
      <c r="E25" s="214"/>
      <c r="F25" s="254" t="s">
        <v>86</v>
      </c>
      <c r="G25" s="160" t="s">
        <v>210</v>
      </c>
      <c r="H25" s="63" t="s">
        <v>102</v>
      </c>
      <c r="I25" s="82" t="s">
        <v>113</v>
      </c>
    </row>
    <row r="26" spans="1:9" ht="18.600000000000001" customHeight="1" x14ac:dyDescent="0.15">
      <c r="A26" s="175"/>
      <c r="B26" s="198"/>
      <c r="C26" s="41" t="s">
        <v>154</v>
      </c>
      <c r="D26" s="172" t="s">
        <v>159</v>
      </c>
      <c r="E26" s="173"/>
      <c r="F26" s="58" t="s">
        <v>91</v>
      </c>
      <c r="G26" s="158" t="s">
        <v>211</v>
      </c>
      <c r="H26" s="256" t="s">
        <v>99</v>
      </c>
      <c r="I26" s="80" t="s">
        <v>110</v>
      </c>
    </row>
    <row r="27" spans="1:9" ht="18.600000000000001" customHeight="1" x14ac:dyDescent="0.15">
      <c r="A27" s="175"/>
      <c r="B27" s="198"/>
      <c r="C27" s="14" t="s">
        <v>156</v>
      </c>
      <c r="D27" s="172" t="s">
        <v>163</v>
      </c>
      <c r="E27" s="173"/>
      <c r="F27" s="58" t="s">
        <v>105</v>
      </c>
      <c r="G27" s="158" t="s">
        <v>212</v>
      </c>
      <c r="H27" s="256" t="s">
        <v>113</v>
      </c>
      <c r="I27" s="80" t="s">
        <v>86</v>
      </c>
    </row>
    <row r="28" spans="1:9" ht="18.600000000000001" customHeight="1" thickBot="1" x14ac:dyDescent="0.2">
      <c r="A28" s="175"/>
      <c r="B28" s="204"/>
      <c r="C28" s="148" t="s">
        <v>164</v>
      </c>
      <c r="D28" s="201" t="s">
        <v>165</v>
      </c>
      <c r="E28" s="202"/>
      <c r="F28" s="60" t="s">
        <v>94</v>
      </c>
      <c r="G28" s="159" t="s">
        <v>213</v>
      </c>
      <c r="H28" s="61" t="s">
        <v>110</v>
      </c>
      <c r="I28" s="81" t="s">
        <v>91</v>
      </c>
    </row>
    <row r="29" spans="1:9" ht="18.600000000000001" customHeight="1" thickTop="1" x14ac:dyDescent="0.15">
      <c r="A29" s="175"/>
      <c r="B29" s="198" t="s">
        <v>2</v>
      </c>
      <c r="C29" s="33" t="s">
        <v>152</v>
      </c>
      <c r="D29" s="183" t="s">
        <v>158</v>
      </c>
      <c r="E29" s="205"/>
      <c r="F29" s="170" t="s">
        <v>93</v>
      </c>
      <c r="G29" s="162" t="s">
        <v>214</v>
      </c>
      <c r="H29" s="66" t="s">
        <v>109</v>
      </c>
      <c r="I29" s="82" t="s">
        <v>87</v>
      </c>
    </row>
    <row r="30" spans="1:9" ht="18.600000000000001" customHeight="1" x14ac:dyDescent="0.15">
      <c r="A30" s="175"/>
      <c r="B30" s="198"/>
      <c r="C30" s="35" t="s">
        <v>154</v>
      </c>
      <c r="D30" s="172" t="s">
        <v>159</v>
      </c>
      <c r="E30" s="173"/>
      <c r="F30" s="168" t="s">
        <v>88</v>
      </c>
      <c r="G30" s="158" t="s">
        <v>215</v>
      </c>
      <c r="H30" s="59" t="s">
        <v>96</v>
      </c>
      <c r="I30" s="80" t="s">
        <v>92</v>
      </c>
    </row>
    <row r="31" spans="1:9" ht="18.600000000000001" customHeight="1" x14ac:dyDescent="0.15">
      <c r="A31" s="175"/>
      <c r="B31" s="198"/>
      <c r="C31" s="14" t="s">
        <v>156</v>
      </c>
      <c r="D31" s="172" t="s">
        <v>163</v>
      </c>
      <c r="E31" s="173"/>
      <c r="F31" s="168" t="s">
        <v>87</v>
      </c>
      <c r="G31" s="158" t="s">
        <v>216</v>
      </c>
      <c r="H31" s="59" t="s">
        <v>150</v>
      </c>
      <c r="I31" s="80" t="s">
        <v>93</v>
      </c>
    </row>
    <row r="32" spans="1:9" ht="18.600000000000001" customHeight="1" thickBot="1" x14ac:dyDescent="0.2">
      <c r="A32" s="176"/>
      <c r="B32" s="199"/>
      <c r="C32" s="39" t="s">
        <v>164</v>
      </c>
      <c r="D32" s="196" t="s">
        <v>165</v>
      </c>
      <c r="E32" s="197"/>
      <c r="F32" s="255" t="s">
        <v>84</v>
      </c>
      <c r="G32" s="165" t="s">
        <v>217</v>
      </c>
      <c r="H32" s="71" t="s">
        <v>92</v>
      </c>
      <c r="I32" s="83" t="s">
        <v>88</v>
      </c>
    </row>
    <row r="33" spans="1:9" ht="18.600000000000001" customHeight="1" x14ac:dyDescent="0.15">
      <c r="A33" s="186" t="s">
        <v>33</v>
      </c>
      <c r="B33" s="198" t="s">
        <v>31</v>
      </c>
      <c r="C33" s="33" t="s">
        <v>152</v>
      </c>
      <c r="D33" s="183" t="s">
        <v>158</v>
      </c>
      <c r="E33" s="205"/>
      <c r="F33" s="46" t="s">
        <v>91</v>
      </c>
      <c r="G33" s="162"/>
      <c r="H33" s="66" t="s">
        <v>107</v>
      </c>
      <c r="I33" s="79" t="s">
        <v>95</v>
      </c>
    </row>
    <row r="34" spans="1:9" ht="18.600000000000001" customHeight="1" x14ac:dyDescent="0.15">
      <c r="A34" s="175"/>
      <c r="B34" s="198"/>
      <c r="C34" s="35" t="s">
        <v>154</v>
      </c>
      <c r="D34" s="172" t="s">
        <v>159</v>
      </c>
      <c r="E34" s="173"/>
      <c r="F34" s="58" t="s">
        <v>84</v>
      </c>
      <c r="G34" s="158"/>
      <c r="H34" s="59" t="s">
        <v>100</v>
      </c>
      <c r="I34" s="80" t="s">
        <v>101</v>
      </c>
    </row>
    <row r="35" spans="1:9" ht="18.600000000000001" customHeight="1" x14ac:dyDescent="0.15">
      <c r="A35" s="175"/>
      <c r="B35" s="198"/>
      <c r="C35" s="14" t="s">
        <v>156</v>
      </c>
      <c r="D35" s="172" t="s">
        <v>163</v>
      </c>
      <c r="E35" s="173"/>
      <c r="F35" s="58" t="s">
        <v>150</v>
      </c>
      <c r="G35" s="158"/>
      <c r="H35" s="59" t="s">
        <v>103</v>
      </c>
      <c r="I35" s="80" t="s">
        <v>107</v>
      </c>
    </row>
    <row r="36" spans="1:9" ht="18.600000000000001" customHeight="1" thickBot="1" x14ac:dyDescent="0.2">
      <c r="A36" s="176"/>
      <c r="B36" s="199"/>
      <c r="C36" s="39" t="s">
        <v>164</v>
      </c>
      <c r="D36" s="196" t="s">
        <v>165</v>
      </c>
      <c r="E36" s="197"/>
      <c r="F36" s="49" t="s">
        <v>93</v>
      </c>
      <c r="G36" s="165"/>
      <c r="H36" s="71" t="s">
        <v>101</v>
      </c>
      <c r="I36" s="83" t="s">
        <v>84</v>
      </c>
    </row>
    <row r="37" spans="1:9" ht="18.600000000000001" customHeight="1" x14ac:dyDescent="0.15">
      <c r="A37" s="225" t="s">
        <v>24</v>
      </c>
      <c r="B37" s="191" t="s">
        <v>6</v>
      </c>
      <c r="C37" s="37" t="s">
        <v>152</v>
      </c>
      <c r="D37" s="194" t="s">
        <v>158</v>
      </c>
      <c r="E37" s="200"/>
      <c r="F37" s="55" t="s">
        <v>98</v>
      </c>
      <c r="G37" s="157"/>
      <c r="H37" s="56" t="s">
        <v>114</v>
      </c>
      <c r="I37" s="79" t="s">
        <v>96</v>
      </c>
    </row>
    <row r="38" spans="1:9" ht="18.600000000000001" customHeight="1" x14ac:dyDescent="0.15">
      <c r="A38" s="226"/>
      <c r="B38" s="192"/>
      <c r="C38" s="35" t="s">
        <v>154</v>
      </c>
      <c r="D38" s="172" t="s">
        <v>166</v>
      </c>
      <c r="E38" s="173"/>
      <c r="F38" s="58" t="s">
        <v>92</v>
      </c>
      <c r="G38" s="158"/>
      <c r="H38" s="59" t="s">
        <v>100</v>
      </c>
      <c r="I38" s="80" t="s">
        <v>98</v>
      </c>
    </row>
    <row r="39" spans="1:9" ht="18.600000000000001" customHeight="1" thickBot="1" x14ac:dyDescent="0.2">
      <c r="A39" s="226"/>
      <c r="B39" s="192"/>
      <c r="C39" s="14" t="s">
        <v>156</v>
      </c>
      <c r="D39" s="206" t="s">
        <v>167</v>
      </c>
      <c r="E39" s="207"/>
      <c r="F39" s="69" t="s">
        <v>96</v>
      </c>
      <c r="G39" s="164"/>
      <c r="H39" s="70" t="s">
        <v>104</v>
      </c>
      <c r="I39" s="81" t="s">
        <v>100</v>
      </c>
    </row>
    <row r="40" spans="1:9" ht="18.600000000000001" customHeight="1" thickTop="1" x14ac:dyDescent="0.15">
      <c r="A40" s="226"/>
      <c r="B40" s="218" t="s">
        <v>30</v>
      </c>
      <c r="C40" s="149" t="s">
        <v>152</v>
      </c>
      <c r="D40" s="208" t="s">
        <v>158</v>
      </c>
      <c r="E40" s="214"/>
      <c r="F40" s="62" t="s">
        <v>84</v>
      </c>
      <c r="G40" s="160"/>
      <c r="H40" s="63" t="s">
        <v>108</v>
      </c>
      <c r="I40" s="82" t="s">
        <v>94</v>
      </c>
    </row>
    <row r="41" spans="1:9" ht="18.600000000000001" customHeight="1" x14ac:dyDescent="0.15">
      <c r="A41" s="226"/>
      <c r="B41" s="192"/>
      <c r="C41" s="33" t="s">
        <v>154</v>
      </c>
      <c r="D41" s="172" t="s">
        <v>166</v>
      </c>
      <c r="E41" s="173"/>
      <c r="F41" s="58" t="s">
        <v>89</v>
      </c>
      <c r="G41" s="158"/>
      <c r="H41" s="59" t="s">
        <v>97</v>
      </c>
      <c r="I41" s="80" t="s">
        <v>108</v>
      </c>
    </row>
    <row r="42" spans="1:9" ht="18.600000000000001" customHeight="1" thickBot="1" x14ac:dyDescent="0.2">
      <c r="A42" s="226"/>
      <c r="B42" s="193"/>
      <c r="C42" s="150" t="s">
        <v>156</v>
      </c>
      <c r="D42" s="201" t="s">
        <v>167</v>
      </c>
      <c r="E42" s="202"/>
      <c r="F42" s="60" t="s">
        <v>86</v>
      </c>
      <c r="G42" s="159"/>
      <c r="H42" s="61" t="s">
        <v>94</v>
      </c>
      <c r="I42" s="81" t="s">
        <v>89</v>
      </c>
    </row>
    <row r="43" spans="1:9" ht="18.600000000000001" customHeight="1" thickTop="1" x14ac:dyDescent="0.15">
      <c r="A43" s="226"/>
      <c r="B43" s="218" t="s">
        <v>5</v>
      </c>
      <c r="C43" s="149" t="s">
        <v>152</v>
      </c>
      <c r="D43" s="183" t="s">
        <v>153</v>
      </c>
      <c r="E43" s="205"/>
      <c r="F43" s="46" t="s">
        <v>88</v>
      </c>
      <c r="G43" s="162"/>
      <c r="H43" s="66" t="s">
        <v>112</v>
      </c>
      <c r="I43" s="82" t="s">
        <v>83</v>
      </c>
    </row>
    <row r="44" spans="1:9" ht="18.600000000000001" customHeight="1" x14ac:dyDescent="0.15">
      <c r="A44" s="226"/>
      <c r="B44" s="192"/>
      <c r="C44" s="33" t="s">
        <v>154</v>
      </c>
      <c r="D44" s="183" t="s">
        <v>155</v>
      </c>
      <c r="E44" s="205"/>
      <c r="F44" s="46" t="s">
        <v>85</v>
      </c>
      <c r="G44" s="162"/>
      <c r="H44" s="66" t="s">
        <v>109</v>
      </c>
      <c r="I44" s="80" t="s">
        <v>88</v>
      </c>
    </row>
    <row r="45" spans="1:9" ht="18.600000000000001" customHeight="1" thickBot="1" x14ac:dyDescent="0.2">
      <c r="A45" s="227"/>
      <c r="B45" s="223"/>
      <c r="C45" s="14" t="s">
        <v>156</v>
      </c>
      <c r="D45" s="206" t="s">
        <v>165</v>
      </c>
      <c r="E45" s="207"/>
      <c r="F45" s="69" t="s">
        <v>83</v>
      </c>
      <c r="G45" s="166"/>
      <c r="H45" s="84" t="s">
        <v>107</v>
      </c>
      <c r="I45" s="83" t="s">
        <v>109</v>
      </c>
    </row>
    <row r="46" spans="1:9" ht="18.600000000000001" customHeight="1" x14ac:dyDescent="0.15">
      <c r="A46" s="228" t="s">
        <v>25</v>
      </c>
      <c r="B46" s="191" t="s">
        <v>3</v>
      </c>
      <c r="C46" s="37" t="s">
        <v>152</v>
      </c>
      <c r="D46" s="194" t="s">
        <v>158</v>
      </c>
      <c r="E46" s="200"/>
      <c r="F46" s="55" t="s">
        <v>150</v>
      </c>
      <c r="G46" s="157"/>
      <c r="H46" s="56" t="s">
        <v>111</v>
      </c>
      <c r="I46" s="79" t="s">
        <v>91</v>
      </c>
    </row>
    <row r="47" spans="1:9" ht="18.600000000000001" customHeight="1" x14ac:dyDescent="0.15">
      <c r="A47" s="228"/>
      <c r="B47" s="192"/>
      <c r="C47" s="33" t="s">
        <v>154</v>
      </c>
      <c r="D47" s="172" t="s">
        <v>159</v>
      </c>
      <c r="E47" s="173"/>
      <c r="F47" s="58" t="s">
        <v>87</v>
      </c>
      <c r="G47" s="158"/>
      <c r="H47" s="59" t="s">
        <v>103</v>
      </c>
      <c r="I47" s="80" t="s">
        <v>104</v>
      </c>
    </row>
    <row r="48" spans="1:9" ht="18.600000000000001" customHeight="1" x14ac:dyDescent="0.15">
      <c r="A48" s="228"/>
      <c r="B48" s="192"/>
      <c r="C48" s="33" t="s">
        <v>156</v>
      </c>
      <c r="D48" s="172" t="s">
        <v>163</v>
      </c>
      <c r="E48" s="173"/>
      <c r="F48" s="58" t="s">
        <v>83</v>
      </c>
      <c r="G48" s="158"/>
      <c r="H48" s="59" t="s">
        <v>91</v>
      </c>
      <c r="I48" s="80" t="s">
        <v>111</v>
      </c>
    </row>
    <row r="49" spans="1:10" ht="18.600000000000001" customHeight="1" thickBot="1" x14ac:dyDescent="0.2">
      <c r="A49" s="228"/>
      <c r="B49" s="192"/>
      <c r="C49" s="41" t="s">
        <v>164</v>
      </c>
      <c r="D49" s="206" t="s">
        <v>165</v>
      </c>
      <c r="E49" s="207"/>
      <c r="F49" s="69" t="s">
        <v>88</v>
      </c>
      <c r="G49" s="164"/>
      <c r="H49" s="70" t="s">
        <v>104</v>
      </c>
      <c r="I49" s="81" t="s">
        <v>87</v>
      </c>
    </row>
    <row r="50" spans="1:10" ht="18.600000000000001" customHeight="1" thickTop="1" x14ac:dyDescent="0.15">
      <c r="A50" s="228"/>
      <c r="B50" s="218" t="s">
        <v>30</v>
      </c>
      <c r="C50" s="149" t="s">
        <v>152</v>
      </c>
      <c r="D50" s="208" t="s">
        <v>158</v>
      </c>
      <c r="E50" s="214"/>
      <c r="F50" s="62" t="s">
        <v>92</v>
      </c>
      <c r="G50" s="160"/>
      <c r="H50" s="63" t="s">
        <v>108</v>
      </c>
      <c r="I50" s="82" t="s">
        <v>89</v>
      </c>
    </row>
    <row r="51" spans="1:10" ht="18.600000000000001" customHeight="1" x14ac:dyDescent="0.15">
      <c r="A51" s="228"/>
      <c r="B51" s="192"/>
      <c r="C51" s="33" t="s">
        <v>154</v>
      </c>
      <c r="D51" s="172" t="s">
        <v>159</v>
      </c>
      <c r="E51" s="173"/>
      <c r="F51" s="58" t="s">
        <v>89</v>
      </c>
      <c r="G51" s="158"/>
      <c r="H51" s="59" t="s">
        <v>105</v>
      </c>
      <c r="I51" s="80" t="s">
        <v>106</v>
      </c>
    </row>
    <row r="52" spans="1:10" ht="18.600000000000001" customHeight="1" x14ac:dyDescent="0.15">
      <c r="A52" s="228"/>
      <c r="B52" s="192"/>
      <c r="C52" s="33" t="s">
        <v>156</v>
      </c>
      <c r="D52" s="172" t="s">
        <v>163</v>
      </c>
      <c r="E52" s="173"/>
      <c r="F52" s="58" t="s">
        <v>90</v>
      </c>
      <c r="G52" s="158"/>
      <c r="H52" s="59" t="s">
        <v>114</v>
      </c>
      <c r="I52" s="80" t="s">
        <v>92</v>
      </c>
    </row>
    <row r="53" spans="1:10" ht="18.600000000000001" customHeight="1" thickBot="1" x14ac:dyDescent="0.2">
      <c r="A53" s="228"/>
      <c r="B53" s="193"/>
      <c r="C53" s="150" t="s">
        <v>164</v>
      </c>
      <c r="D53" s="201" t="s">
        <v>165</v>
      </c>
      <c r="E53" s="202"/>
      <c r="F53" s="60" t="s">
        <v>98</v>
      </c>
      <c r="G53" s="159"/>
      <c r="H53" s="61" t="s">
        <v>148</v>
      </c>
      <c r="I53" s="81" t="s">
        <v>114</v>
      </c>
    </row>
    <row r="54" spans="1:10" ht="18.600000000000001" customHeight="1" thickTop="1" x14ac:dyDescent="0.15">
      <c r="A54" s="226"/>
      <c r="B54" s="192" t="s">
        <v>0</v>
      </c>
      <c r="C54" s="33" t="s">
        <v>152</v>
      </c>
      <c r="D54" s="183" t="s">
        <v>158</v>
      </c>
      <c r="E54" s="205"/>
      <c r="F54" s="46" t="s">
        <v>102</v>
      </c>
      <c r="G54" s="162"/>
      <c r="H54" s="66" t="s">
        <v>110</v>
      </c>
      <c r="I54" s="82" t="s">
        <v>97</v>
      </c>
    </row>
    <row r="55" spans="1:10" ht="18.600000000000001" customHeight="1" x14ac:dyDescent="0.15">
      <c r="A55" s="226"/>
      <c r="B55" s="192"/>
      <c r="C55" s="33" t="s">
        <v>154</v>
      </c>
      <c r="D55" s="172" t="s">
        <v>159</v>
      </c>
      <c r="E55" s="173"/>
      <c r="F55" s="58" t="s">
        <v>85</v>
      </c>
      <c r="G55" s="158"/>
      <c r="H55" s="59" t="s">
        <v>101</v>
      </c>
      <c r="I55" s="80" t="s">
        <v>99</v>
      </c>
    </row>
    <row r="56" spans="1:10" ht="18.600000000000001" customHeight="1" x14ac:dyDescent="0.15">
      <c r="A56" s="226"/>
      <c r="B56" s="192"/>
      <c r="C56" s="33" t="s">
        <v>156</v>
      </c>
      <c r="D56" s="172" t="s">
        <v>163</v>
      </c>
      <c r="E56" s="173"/>
      <c r="F56" s="58" t="s">
        <v>97</v>
      </c>
      <c r="G56" s="158"/>
      <c r="H56" s="59" t="s">
        <v>113</v>
      </c>
      <c r="I56" s="80" t="s">
        <v>102</v>
      </c>
    </row>
    <row r="57" spans="1:10" ht="18.600000000000001" customHeight="1" thickBot="1" x14ac:dyDescent="0.2">
      <c r="A57" s="227"/>
      <c r="B57" s="223"/>
      <c r="C57" s="20" t="s">
        <v>164</v>
      </c>
      <c r="D57" s="196" t="s">
        <v>165</v>
      </c>
      <c r="E57" s="197"/>
      <c r="F57" s="49" t="s">
        <v>99</v>
      </c>
      <c r="G57" s="165"/>
      <c r="H57" s="71" t="s">
        <v>107</v>
      </c>
      <c r="I57" s="83" t="s">
        <v>85</v>
      </c>
    </row>
    <row r="58" spans="1:10" ht="13.5" customHeight="1" x14ac:dyDescent="0.15">
      <c r="A58" s="26"/>
      <c r="B58" s="147" t="s">
        <v>149</v>
      </c>
      <c r="C58" s="26"/>
      <c r="E58" s="147"/>
      <c r="F58" s="147"/>
      <c r="G58" s="74" t="s">
        <v>151</v>
      </c>
      <c r="H58" s="26"/>
      <c r="I58" s="52"/>
      <c r="J58" s="1"/>
    </row>
    <row r="59" spans="1:10" ht="13.5" customHeight="1" x14ac:dyDescent="0.15">
      <c r="A59" s="26"/>
      <c r="B59" s="73"/>
      <c r="C59" s="26"/>
      <c r="D59" s="26"/>
      <c r="E59" s="26"/>
      <c r="F59" s="26"/>
      <c r="G59" s="26"/>
      <c r="H59" s="26"/>
      <c r="I59" s="52"/>
      <c r="J59" s="1"/>
    </row>
    <row r="60" spans="1:10" ht="13.5" customHeight="1" x14ac:dyDescent="0.15">
      <c r="A60" s="26"/>
      <c r="B60" s="73"/>
      <c r="C60" s="26"/>
      <c r="D60" s="26"/>
      <c r="E60" s="26"/>
      <c r="F60" s="26"/>
      <c r="G60" s="26"/>
      <c r="H60" s="26"/>
      <c r="I60" s="52"/>
      <c r="J60" s="1"/>
    </row>
    <row r="61" spans="1:10" ht="13.5" customHeight="1" x14ac:dyDescent="0.15">
      <c r="A61" s="26"/>
      <c r="B61" s="73"/>
      <c r="C61" s="26"/>
      <c r="D61" s="26"/>
      <c r="E61" s="26"/>
      <c r="F61" s="26"/>
      <c r="G61" s="26"/>
      <c r="H61" s="26"/>
      <c r="I61" s="52"/>
      <c r="J61" s="1"/>
    </row>
    <row r="62" spans="1:10" ht="25.5" customHeight="1" x14ac:dyDescent="0.15">
      <c r="A62" s="26"/>
      <c r="B62" s="73"/>
      <c r="C62" s="26"/>
      <c r="D62" s="26"/>
      <c r="E62" s="26"/>
      <c r="F62" s="26"/>
      <c r="G62" s="26"/>
      <c r="H62" s="26"/>
      <c r="I62" s="52"/>
      <c r="J62" s="1"/>
    </row>
    <row r="63" spans="1:10" x14ac:dyDescent="0.15">
      <c r="A63" s="75"/>
      <c r="B63" s="75"/>
      <c r="C63" s="75"/>
      <c r="D63" s="75"/>
      <c r="E63" s="75"/>
      <c r="F63" s="75"/>
      <c r="G63" s="75"/>
      <c r="H63" s="75"/>
      <c r="I63" s="75"/>
    </row>
    <row r="64" spans="1:10" x14ac:dyDescent="0.15">
      <c r="A64" s="75"/>
      <c r="B64" s="75"/>
      <c r="C64" s="75"/>
      <c r="D64" s="75"/>
      <c r="E64" s="75"/>
      <c r="F64" s="75"/>
      <c r="G64" s="75"/>
      <c r="H64" s="75"/>
      <c r="I64" s="75"/>
    </row>
    <row r="65" spans="1:10" x14ac:dyDescent="0.15">
      <c r="A65" s="75"/>
      <c r="B65" s="75"/>
      <c r="C65" s="75"/>
      <c r="D65" s="75"/>
      <c r="E65" s="75"/>
      <c r="F65" s="75"/>
      <c r="G65" s="75"/>
      <c r="H65" s="75"/>
      <c r="I65" s="75"/>
    </row>
    <row r="66" spans="1:10" x14ac:dyDescent="0.15">
      <c r="A66" s="75"/>
      <c r="B66" s="75"/>
      <c r="C66" s="75"/>
      <c r="D66" s="75"/>
      <c r="E66" s="75"/>
      <c r="F66" s="75"/>
      <c r="G66" s="75"/>
      <c r="H66" s="75"/>
      <c r="I66" s="75"/>
    </row>
    <row r="67" spans="1:10" x14ac:dyDescent="0.15">
      <c r="A67" s="75"/>
      <c r="B67" s="75"/>
      <c r="C67" s="75"/>
      <c r="D67" s="75"/>
      <c r="E67" s="75"/>
      <c r="F67" s="75"/>
      <c r="G67" s="75"/>
      <c r="H67" s="75"/>
      <c r="I67" s="75"/>
    </row>
    <row r="68" spans="1:10" x14ac:dyDescent="0.15">
      <c r="A68" s="75"/>
      <c r="B68" s="75"/>
      <c r="C68" s="75"/>
      <c r="D68" s="75"/>
      <c r="E68" s="75"/>
      <c r="F68" s="75"/>
      <c r="G68" s="75"/>
      <c r="H68" s="75"/>
      <c r="I68" s="75"/>
    </row>
    <row r="69" spans="1:10" x14ac:dyDescent="0.15">
      <c r="A69" s="75"/>
      <c r="B69" s="75"/>
      <c r="C69" s="75"/>
      <c r="D69" s="75"/>
      <c r="E69" s="75"/>
      <c r="F69" s="75"/>
      <c r="G69" s="75"/>
      <c r="H69" s="75"/>
      <c r="I69" s="75"/>
    </row>
    <row r="70" spans="1:10" x14ac:dyDescent="0.15">
      <c r="A70" s="75"/>
      <c r="B70" s="75"/>
      <c r="C70" s="75"/>
      <c r="D70" s="75"/>
      <c r="E70" s="75"/>
      <c r="F70" s="75"/>
      <c r="G70" s="75"/>
      <c r="H70" s="75"/>
      <c r="I70" s="75"/>
    </row>
    <row r="71" spans="1:10" x14ac:dyDescent="0.15">
      <c r="A71" s="75"/>
      <c r="B71" s="75"/>
      <c r="C71" s="75"/>
      <c r="D71" s="75"/>
      <c r="E71" s="75"/>
      <c r="F71" s="75"/>
      <c r="G71" s="75"/>
      <c r="H71" s="75"/>
      <c r="I71" s="75"/>
    </row>
    <row r="72" spans="1:10" ht="75" customHeight="1" thickBot="1" x14ac:dyDescent="0.2">
      <c r="A72" s="75"/>
      <c r="B72" s="75"/>
      <c r="C72" s="75"/>
      <c r="D72" s="75"/>
      <c r="E72" s="75"/>
      <c r="F72" s="75"/>
      <c r="G72" s="75"/>
      <c r="H72" s="75"/>
      <c r="I72" s="75"/>
    </row>
    <row r="73" spans="1:10" ht="18.600000000000001" customHeight="1" thickBot="1" x14ac:dyDescent="0.2">
      <c r="A73" s="53" t="s">
        <v>19</v>
      </c>
      <c r="B73" s="44" t="s">
        <v>18</v>
      </c>
      <c r="C73" s="43" t="s">
        <v>9</v>
      </c>
      <c r="D73" s="177" t="s">
        <v>17</v>
      </c>
      <c r="E73" s="211"/>
      <c r="F73" s="210" t="s">
        <v>16</v>
      </c>
      <c r="G73" s="211"/>
      <c r="H73" s="178"/>
      <c r="I73" s="53" t="s">
        <v>1</v>
      </c>
      <c r="J73" s="1"/>
    </row>
    <row r="74" spans="1:10" ht="18.600000000000001" customHeight="1" x14ac:dyDescent="0.15">
      <c r="A74" s="186" t="s">
        <v>26</v>
      </c>
      <c r="B74" s="191" t="s">
        <v>5</v>
      </c>
      <c r="C74" s="37" t="s">
        <v>168</v>
      </c>
      <c r="D74" s="194" t="s">
        <v>158</v>
      </c>
      <c r="E74" s="195"/>
      <c r="F74" s="5" t="s">
        <v>35</v>
      </c>
      <c r="G74" s="54"/>
      <c r="H74" s="38" t="s">
        <v>36</v>
      </c>
      <c r="I74" s="76"/>
    </row>
    <row r="75" spans="1:10" ht="18.600000000000001" customHeight="1" x14ac:dyDescent="0.15">
      <c r="A75" s="175"/>
      <c r="B75" s="192"/>
      <c r="C75" s="33" t="s">
        <v>169</v>
      </c>
      <c r="D75" s="172" t="s">
        <v>159</v>
      </c>
      <c r="E75" s="179"/>
      <c r="F75" s="7" t="s">
        <v>37</v>
      </c>
      <c r="G75" s="57"/>
      <c r="H75" s="36" t="s">
        <v>38</v>
      </c>
      <c r="I75" s="77"/>
    </row>
    <row r="76" spans="1:10" ht="18.600000000000001" customHeight="1" x14ac:dyDescent="0.15">
      <c r="A76" s="175"/>
      <c r="B76" s="192"/>
      <c r="C76" s="35" t="s">
        <v>170</v>
      </c>
      <c r="D76" s="172" t="s">
        <v>163</v>
      </c>
      <c r="E76" s="179"/>
      <c r="F76" s="7" t="s">
        <v>39</v>
      </c>
      <c r="G76" s="57"/>
      <c r="H76" s="36" t="s">
        <v>40</v>
      </c>
      <c r="I76" s="77"/>
    </row>
    <row r="77" spans="1:10" ht="18.600000000000001" customHeight="1" thickBot="1" x14ac:dyDescent="0.2">
      <c r="A77" s="175"/>
      <c r="B77" s="192"/>
      <c r="C77" s="14" t="s">
        <v>171</v>
      </c>
      <c r="D77" s="206" t="s">
        <v>165</v>
      </c>
      <c r="E77" s="224"/>
      <c r="F77" s="152" t="s">
        <v>41</v>
      </c>
      <c r="G77" s="68"/>
      <c r="H77" s="153" t="s">
        <v>42</v>
      </c>
      <c r="I77" s="78"/>
    </row>
    <row r="78" spans="1:10" ht="18.600000000000001" customHeight="1" x14ac:dyDescent="0.15">
      <c r="A78" s="175"/>
      <c r="B78" s="191" t="s">
        <v>31</v>
      </c>
      <c r="C78" s="37" t="s">
        <v>172</v>
      </c>
      <c r="D78" s="194" t="s">
        <v>158</v>
      </c>
      <c r="E78" s="195"/>
      <c r="F78" s="5" t="s">
        <v>43</v>
      </c>
      <c r="G78" s="54"/>
      <c r="H78" s="38" t="s">
        <v>44</v>
      </c>
      <c r="I78" s="76"/>
    </row>
    <row r="79" spans="1:10" ht="18.600000000000001" customHeight="1" x14ac:dyDescent="0.15">
      <c r="A79" s="175"/>
      <c r="B79" s="192"/>
      <c r="C79" s="35" t="s">
        <v>173</v>
      </c>
      <c r="D79" s="172" t="s">
        <v>159</v>
      </c>
      <c r="E79" s="179"/>
      <c r="F79" s="7" t="s">
        <v>48</v>
      </c>
      <c r="G79" s="57"/>
      <c r="H79" s="36" t="s">
        <v>45</v>
      </c>
      <c r="I79" s="77"/>
    </row>
    <row r="80" spans="1:10" ht="18.600000000000001" customHeight="1" x14ac:dyDescent="0.15">
      <c r="A80" s="175"/>
      <c r="B80" s="192"/>
      <c r="C80" s="35" t="s">
        <v>174</v>
      </c>
      <c r="D80" s="172" t="s">
        <v>163</v>
      </c>
      <c r="E80" s="179"/>
      <c r="F80" s="7" t="s">
        <v>46</v>
      </c>
      <c r="G80" s="57"/>
      <c r="H80" s="36" t="s">
        <v>47</v>
      </c>
      <c r="I80" s="77"/>
    </row>
    <row r="81" spans="1:10" ht="18.600000000000001" customHeight="1" thickBot="1" x14ac:dyDescent="0.2">
      <c r="A81" s="176"/>
      <c r="B81" s="223"/>
      <c r="C81" s="20" t="s">
        <v>175</v>
      </c>
      <c r="D81" s="219" t="s">
        <v>165</v>
      </c>
      <c r="E81" s="220"/>
      <c r="F81" s="25" t="s">
        <v>49</v>
      </c>
      <c r="G81" s="72"/>
      <c r="H81" s="154" t="s">
        <v>50</v>
      </c>
      <c r="I81" s="78"/>
    </row>
    <row r="82" spans="1:10" ht="18.600000000000001" customHeight="1" x14ac:dyDescent="0.15">
      <c r="A82" s="186" t="s">
        <v>27</v>
      </c>
      <c r="B82" s="192" t="s">
        <v>32</v>
      </c>
      <c r="C82" s="33" t="s">
        <v>176</v>
      </c>
      <c r="D82" s="183" t="s">
        <v>158</v>
      </c>
      <c r="E82" s="184"/>
      <c r="F82" s="15" t="s">
        <v>55</v>
      </c>
      <c r="G82" s="13"/>
      <c r="H82" s="34" t="s">
        <v>59</v>
      </c>
      <c r="I82" s="76"/>
      <c r="J82" s="26" t="s">
        <v>75</v>
      </c>
    </row>
    <row r="83" spans="1:10" ht="18.600000000000001" customHeight="1" x14ac:dyDescent="0.15">
      <c r="A83" s="175"/>
      <c r="B83" s="192"/>
      <c r="C83" s="33" t="s">
        <v>177</v>
      </c>
      <c r="D83" s="183" t="s">
        <v>159</v>
      </c>
      <c r="E83" s="184"/>
      <c r="F83" s="15" t="s">
        <v>56</v>
      </c>
      <c r="G83" s="13"/>
      <c r="H83" s="34" t="s">
        <v>60</v>
      </c>
      <c r="I83" s="77"/>
      <c r="J83" s="26" t="s">
        <v>76</v>
      </c>
    </row>
    <row r="84" spans="1:10" ht="18.600000000000001" customHeight="1" x14ac:dyDescent="0.15">
      <c r="A84" s="175"/>
      <c r="B84" s="192"/>
      <c r="C84" s="33" t="s">
        <v>178</v>
      </c>
      <c r="D84" s="183" t="s">
        <v>163</v>
      </c>
      <c r="E84" s="184"/>
      <c r="F84" s="15" t="s">
        <v>57</v>
      </c>
      <c r="G84" s="13"/>
      <c r="H84" s="34" t="s">
        <v>61</v>
      </c>
      <c r="I84" s="77"/>
      <c r="J84" s="26" t="s">
        <v>76</v>
      </c>
    </row>
    <row r="85" spans="1:10" ht="18.600000000000001" customHeight="1" thickBot="1" x14ac:dyDescent="0.2">
      <c r="A85" s="175"/>
      <c r="B85" s="192"/>
      <c r="C85" s="41" t="s">
        <v>179</v>
      </c>
      <c r="D85" s="187" t="s">
        <v>165</v>
      </c>
      <c r="E85" s="188"/>
      <c r="F85" s="19" t="s">
        <v>58</v>
      </c>
      <c r="G85" s="17"/>
      <c r="H85" s="155" t="s">
        <v>62</v>
      </c>
      <c r="I85" s="78"/>
      <c r="J85" s="26" t="s">
        <v>76</v>
      </c>
    </row>
    <row r="86" spans="1:10" ht="18.600000000000001" customHeight="1" x14ac:dyDescent="0.15">
      <c r="A86" s="174" t="s">
        <v>28</v>
      </c>
      <c r="B86" s="191" t="s">
        <v>32</v>
      </c>
      <c r="C86" s="21" t="s">
        <v>152</v>
      </c>
      <c r="D86" s="194" t="s">
        <v>158</v>
      </c>
      <c r="E86" s="200"/>
      <c r="F86" s="5" t="s">
        <v>63</v>
      </c>
      <c r="G86" s="6"/>
      <c r="H86" s="38" t="s">
        <v>64</v>
      </c>
      <c r="I86" s="76"/>
      <c r="J86" s="26" t="s">
        <v>77</v>
      </c>
    </row>
    <row r="87" spans="1:10" ht="18.600000000000001" customHeight="1" x14ac:dyDescent="0.15">
      <c r="A87" s="221"/>
      <c r="B87" s="192"/>
      <c r="C87" s="22" t="s">
        <v>154</v>
      </c>
      <c r="D87" s="183" t="s">
        <v>159</v>
      </c>
      <c r="E87" s="205"/>
      <c r="F87" s="15" t="s">
        <v>51</v>
      </c>
      <c r="G87" s="13"/>
      <c r="H87" s="34" t="s">
        <v>52</v>
      </c>
      <c r="I87" s="77"/>
      <c r="J87" s="26" t="s">
        <v>78</v>
      </c>
    </row>
    <row r="88" spans="1:10" ht="18.600000000000001" customHeight="1" x14ac:dyDescent="0.15">
      <c r="A88" s="221"/>
      <c r="B88" s="192"/>
      <c r="C88" s="23" t="s">
        <v>156</v>
      </c>
      <c r="D88" s="183" t="s">
        <v>163</v>
      </c>
      <c r="E88" s="205"/>
      <c r="F88" s="15" t="s">
        <v>53</v>
      </c>
      <c r="G88" s="13"/>
      <c r="H88" s="34" t="s">
        <v>54</v>
      </c>
      <c r="I88" s="77"/>
      <c r="J88" s="26" t="s">
        <v>76</v>
      </c>
    </row>
    <row r="89" spans="1:10" ht="18.600000000000001" customHeight="1" thickBot="1" x14ac:dyDescent="0.2">
      <c r="A89" s="222"/>
      <c r="B89" s="223"/>
      <c r="C89" s="24" t="s">
        <v>164</v>
      </c>
      <c r="D89" s="196" t="s">
        <v>165</v>
      </c>
      <c r="E89" s="197"/>
      <c r="F89" s="9" t="s">
        <v>65</v>
      </c>
      <c r="G89" s="10"/>
      <c r="H89" s="40" t="s">
        <v>74</v>
      </c>
      <c r="I89" s="78"/>
      <c r="J89" s="26" t="s">
        <v>77</v>
      </c>
    </row>
    <row r="90" spans="1:10" ht="18.600000000000001" customHeight="1" x14ac:dyDescent="0.15">
      <c r="A90" s="174" t="s">
        <v>29</v>
      </c>
      <c r="B90" s="198" t="s">
        <v>34</v>
      </c>
      <c r="C90" s="33" t="s">
        <v>152</v>
      </c>
      <c r="D90" s="183" t="s">
        <v>158</v>
      </c>
      <c r="E90" s="205"/>
      <c r="F90" s="15" t="s">
        <v>66</v>
      </c>
      <c r="G90" s="13"/>
      <c r="H90" s="34" t="s">
        <v>67</v>
      </c>
      <c r="I90" s="76"/>
      <c r="J90" s="26" t="s">
        <v>79</v>
      </c>
    </row>
    <row r="91" spans="1:10" ht="18.600000000000001" customHeight="1" x14ac:dyDescent="0.15">
      <c r="A91" s="221"/>
      <c r="B91" s="198"/>
      <c r="C91" s="35" t="s">
        <v>154</v>
      </c>
      <c r="D91" s="172" t="s">
        <v>159</v>
      </c>
      <c r="E91" s="173"/>
      <c r="F91" s="7" t="s">
        <v>68</v>
      </c>
      <c r="G91" s="8"/>
      <c r="H91" s="36" t="s">
        <v>69</v>
      </c>
      <c r="I91" s="77"/>
      <c r="J91" s="26" t="s">
        <v>80</v>
      </c>
    </row>
    <row r="92" spans="1:10" ht="18.600000000000001" customHeight="1" x14ac:dyDescent="0.15">
      <c r="A92" s="221"/>
      <c r="B92" s="198"/>
      <c r="C92" s="14" t="s">
        <v>156</v>
      </c>
      <c r="D92" s="172" t="s">
        <v>163</v>
      </c>
      <c r="E92" s="173"/>
      <c r="F92" s="7" t="s">
        <v>70</v>
      </c>
      <c r="G92" s="8"/>
      <c r="H92" s="36" t="s">
        <v>71</v>
      </c>
      <c r="I92" s="77"/>
      <c r="J92" s="26" t="s">
        <v>81</v>
      </c>
    </row>
    <row r="93" spans="1:10" ht="18.600000000000001" customHeight="1" thickBot="1" x14ac:dyDescent="0.2">
      <c r="A93" s="222"/>
      <c r="B93" s="199"/>
      <c r="C93" s="39" t="s">
        <v>164</v>
      </c>
      <c r="D93" s="196" t="s">
        <v>165</v>
      </c>
      <c r="E93" s="197"/>
      <c r="F93" s="9" t="s">
        <v>72</v>
      </c>
      <c r="G93" s="10"/>
      <c r="H93" s="40" t="s">
        <v>73</v>
      </c>
      <c r="I93" s="78"/>
      <c r="J93" s="26" t="s">
        <v>82</v>
      </c>
    </row>
  </sheetData>
  <mergeCells count="105">
    <mergeCell ref="A33:A36"/>
    <mergeCell ref="B33:B36"/>
    <mergeCell ref="D33:E33"/>
    <mergeCell ref="D34:E34"/>
    <mergeCell ref="D36:E36"/>
    <mergeCell ref="D35:E35"/>
    <mergeCell ref="D50:E50"/>
    <mergeCell ref="D73:E73"/>
    <mergeCell ref="B74:B77"/>
    <mergeCell ref="D74:E74"/>
    <mergeCell ref="D76:E76"/>
    <mergeCell ref="B43:B45"/>
    <mergeCell ref="B46:B49"/>
    <mergeCell ref="B50:B53"/>
    <mergeCell ref="B54:B57"/>
    <mergeCell ref="A37:A45"/>
    <mergeCell ref="A46:A57"/>
    <mergeCell ref="B40:B42"/>
    <mergeCell ref="B37:B39"/>
    <mergeCell ref="D40:E40"/>
    <mergeCell ref="D39:E39"/>
    <mergeCell ref="D38:E38"/>
    <mergeCell ref="D37:E37"/>
    <mergeCell ref="A74:A81"/>
    <mergeCell ref="A82:A85"/>
    <mergeCell ref="A86:A89"/>
    <mergeCell ref="A90:A93"/>
    <mergeCell ref="D75:E75"/>
    <mergeCell ref="B90:B93"/>
    <mergeCell ref="D90:E90"/>
    <mergeCell ref="B86:B89"/>
    <mergeCell ref="D86:E86"/>
    <mergeCell ref="D77:E77"/>
    <mergeCell ref="D91:E91"/>
    <mergeCell ref="D92:E92"/>
    <mergeCell ref="D93:E93"/>
    <mergeCell ref="D87:E87"/>
    <mergeCell ref="D88:E88"/>
    <mergeCell ref="D89:E89"/>
    <mergeCell ref="B82:B85"/>
    <mergeCell ref="D82:E82"/>
    <mergeCell ref="D83:E83"/>
    <mergeCell ref="D84:E84"/>
    <mergeCell ref="D85:E85"/>
    <mergeCell ref="B78:B81"/>
    <mergeCell ref="D78:E78"/>
    <mergeCell ref="D79:E79"/>
    <mergeCell ref="D80:E80"/>
    <mergeCell ref="D81:E81"/>
    <mergeCell ref="D45:E45"/>
    <mergeCell ref="D52:E52"/>
    <mergeCell ref="D55:E55"/>
    <mergeCell ref="F73:H73"/>
    <mergeCell ref="D41:E41"/>
    <mergeCell ref="D54:E54"/>
    <mergeCell ref="D43:E43"/>
    <mergeCell ref="D47:E47"/>
    <mergeCell ref="D48:E48"/>
    <mergeCell ref="D56:E56"/>
    <mergeCell ref="D49:E49"/>
    <mergeCell ref="D53:E53"/>
    <mergeCell ref="D51:E51"/>
    <mergeCell ref="D46:E46"/>
    <mergeCell ref="D42:E42"/>
    <mergeCell ref="D57:E57"/>
    <mergeCell ref="D44:E44"/>
    <mergeCell ref="D30:E30"/>
    <mergeCell ref="D26:E26"/>
    <mergeCell ref="D24:E24"/>
    <mergeCell ref="D23:E23"/>
    <mergeCell ref="D22:E22"/>
    <mergeCell ref="D13:E13"/>
    <mergeCell ref="F9:H9"/>
    <mergeCell ref="B5:C5"/>
    <mergeCell ref="D25:E25"/>
    <mergeCell ref="D12:E12"/>
    <mergeCell ref="B7:C7"/>
    <mergeCell ref="B6:C6"/>
    <mergeCell ref="B21:B24"/>
    <mergeCell ref="D15:E15"/>
    <mergeCell ref="B13:B16"/>
    <mergeCell ref="D31:E31"/>
    <mergeCell ref="A21:A32"/>
    <mergeCell ref="D9:E9"/>
    <mergeCell ref="D14:E14"/>
    <mergeCell ref="B3:C3"/>
    <mergeCell ref="B4:C4"/>
    <mergeCell ref="D17:E17"/>
    <mergeCell ref="A1:I1"/>
    <mergeCell ref="A10:A20"/>
    <mergeCell ref="D11:E11"/>
    <mergeCell ref="D20:E20"/>
    <mergeCell ref="D18:E18"/>
    <mergeCell ref="D16:E16"/>
    <mergeCell ref="B10:B12"/>
    <mergeCell ref="D19:E19"/>
    <mergeCell ref="D10:E10"/>
    <mergeCell ref="D32:E32"/>
    <mergeCell ref="B29:B32"/>
    <mergeCell ref="B17:B20"/>
    <mergeCell ref="D21:E21"/>
    <mergeCell ref="D28:E28"/>
    <mergeCell ref="D27:E27"/>
    <mergeCell ref="B25:B28"/>
    <mergeCell ref="D29:E29"/>
  </mergeCells>
  <phoneticPr fontId="1"/>
  <pageMargins left="0.46" right="0.2" top="0.39" bottom="0.16" header="0.61" footer="0.21"/>
  <pageSetup paperSize="9" scale="80" orientation="portrait" horizontalDpi="4294967293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0</xdr:colOff>
                <xdr:row>61</xdr:row>
                <xdr:rowOff>161925</xdr:rowOff>
              </from>
              <to>
                <xdr:col>9</xdr:col>
                <xdr:colOff>1066800</xdr:colOff>
                <xdr:row>71</xdr:row>
                <xdr:rowOff>552450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8"/>
  <sheetViews>
    <sheetView zoomScaleNormal="100" workbookViewId="0">
      <selection activeCell="M3" sqref="M3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233" t="s">
        <v>21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3" spans="1:29" ht="14.25" x14ac:dyDescent="0.15">
      <c r="A3" s="85" t="s">
        <v>115</v>
      </c>
    </row>
    <row r="4" spans="1:29" ht="14.25" x14ac:dyDescent="0.15">
      <c r="A4" s="85" t="s">
        <v>116</v>
      </c>
    </row>
    <row r="5" spans="1:29" ht="14.25" x14ac:dyDescent="0.15">
      <c r="A5" s="85" t="s">
        <v>117</v>
      </c>
      <c r="T5" s="234">
        <v>42386</v>
      </c>
      <c r="U5" s="234"/>
      <c r="V5" s="86" t="s">
        <v>118</v>
      </c>
    </row>
    <row r="6" spans="1:29" ht="18" thickBot="1" x14ac:dyDescent="0.2">
      <c r="A6" s="87" t="s">
        <v>119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 x14ac:dyDescent="0.2">
      <c r="A7" s="88" t="s">
        <v>120</v>
      </c>
      <c r="B7" s="235" t="str">
        <f>A8</f>
        <v>本庄第一</v>
      </c>
      <c r="C7" s="235"/>
      <c r="D7" s="235"/>
      <c r="E7" s="236" t="str">
        <f>A9</f>
        <v>宮代</v>
      </c>
      <c r="F7" s="235"/>
      <c r="G7" s="237"/>
      <c r="H7" s="236" t="str">
        <f>A10</f>
        <v>秋草学園</v>
      </c>
      <c r="I7" s="235"/>
      <c r="J7" s="237"/>
      <c r="K7" s="236" t="str">
        <f>A11</f>
        <v>浦和一女</v>
      </c>
      <c r="L7" s="235"/>
      <c r="M7" s="237"/>
      <c r="N7" s="42" t="s">
        <v>121</v>
      </c>
      <c r="O7" s="89" t="s">
        <v>122</v>
      </c>
      <c r="P7" s="90" t="s">
        <v>123</v>
      </c>
      <c r="Q7" s="91" t="s">
        <v>124</v>
      </c>
      <c r="R7" s="11" t="s">
        <v>125</v>
      </c>
      <c r="S7" s="11" t="s">
        <v>126</v>
      </c>
      <c r="T7" s="11" t="s">
        <v>127</v>
      </c>
      <c r="U7" s="18" t="s">
        <v>128</v>
      </c>
      <c r="V7" s="92" t="s">
        <v>129</v>
      </c>
      <c r="Z7" s="2"/>
      <c r="AA7" s="2"/>
      <c r="AB7" s="2"/>
      <c r="AC7" s="2"/>
    </row>
    <row r="8" spans="1:29" ht="17.25" x14ac:dyDescent="0.15">
      <c r="A8" s="46" t="s">
        <v>83</v>
      </c>
      <c r="B8" s="229"/>
      <c r="C8" s="229"/>
      <c r="D8" s="229"/>
      <c r="E8" s="94"/>
      <c r="F8" s="95" t="str">
        <f>IF(E8="","",IF(E8&gt;G8,"〇",IF(E8&lt;G8,"●","△")))</f>
        <v/>
      </c>
      <c r="G8" s="96"/>
      <c r="H8" s="94">
        <v>4</v>
      </c>
      <c r="I8" s="95" t="str">
        <f>IF(H8="","",IF(H8&gt;J8,"〇",IF(H8&lt;J8,"●","△")))</f>
        <v>〇</v>
      </c>
      <c r="J8" s="96">
        <v>0</v>
      </c>
      <c r="K8" s="140"/>
      <c r="L8" s="141" t="str">
        <f>IF(K8="","",IF(K8&gt;M8,"〇",IF(K8&lt;M8,"●","△")))</f>
        <v/>
      </c>
      <c r="M8" s="142"/>
      <c r="N8" s="15">
        <v>1</v>
      </c>
      <c r="O8" s="97">
        <f>IF(N8="","",P8*3+Q8*1)</f>
        <v>3</v>
      </c>
      <c r="P8" s="8">
        <f t="shared" ref="P8:P10" si="0">IF(N8="","",COUNTIF(B8:M8,"〇"))</f>
        <v>1</v>
      </c>
      <c r="Q8" s="8">
        <f>IF(N8="","",COUNTIF(B8:M8,"△"))</f>
        <v>0</v>
      </c>
      <c r="R8" s="8">
        <f>IF(N8="","",COUNTIF(B8:M8,"●"))</f>
        <v>0</v>
      </c>
      <c r="S8" s="8">
        <f>IF(N8="","",SUM(E8,H8,K8))</f>
        <v>4</v>
      </c>
      <c r="T8" s="8">
        <f>IF(N8="","",SUM(G8,J8,M8))</f>
        <v>0</v>
      </c>
      <c r="U8" s="29">
        <f>IF(N8="","",S8-T8)</f>
        <v>4</v>
      </c>
      <c r="V8" s="98">
        <f>IF(O8="","",RANK(O8,$O8:$O11,0))</f>
        <v>1</v>
      </c>
      <c r="Z8" s="2"/>
      <c r="AA8" s="2"/>
      <c r="AB8" s="2"/>
      <c r="AC8" s="2"/>
    </row>
    <row r="9" spans="1:29" ht="17.25" x14ac:dyDescent="0.15">
      <c r="A9" s="46" t="s">
        <v>91</v>
      </c>
      <c r="B9" s="99"/>
      <c r="C9" s="100" t="str">
        <f>IF(B9="","",IF(B9&gt;D9,"〇",IF(B9&lt;D9,"●","△")))</f>
        <v/>
      </c>
      <c r="D9" s="99"/>
      <c r="E9" s="230"/>
      <c r="F9" s="231"/>
      <c r="G9" s="232"/>
      <c r="H9" s="101">
        <v>0</v>
      </c>
      <c r="I9" s="99" t="str">
        <f>IF(H9="","",IF(H9&gt;J9,"〇",IF(H9&lt;J9,"●","△")))</f>
        <v>●</v>
      </c>
      <c r="J9" s="102">
        <v>2</v>
      </c>
      <c r="K9" s="140"/>
      <c r="L9" s="141" t="str">
        <f>IF(K9="","",IF(K9&gt;M9,"〇",IF(K9&lt;M9,"●","△")))</f>
        <v/>
      </c>
      <c r="M9" s="142"/>
      <c r="N9" s="15">
        <v>1</v>
      </c>
      <c r="O9" s="97">
        <f>IF(N9="","",P9*3+Q9*1)</f>
        <v>0</v>
      </c>
      <c r="P9" s="8">
        <f t="shared" si="0"/>
        <v>0</v>
      </c>
      <c r="Q9" s="8">
        <f t="shared" ref="Q9:Q10" si="1">IF(N9="","",COUNTIF(B9:M9,"△"))</f>
        <v>0</v>
      </c>
      <c r="R9" s="8">
        <f t="shared" ref="R9:R10" si="2">IF(N9="","",COUNTIF(B9:M9,"●"))</f>
        <v>1</v>
      </c>
      <c r="S9" s="8">
        <f>IF(N9="","",SUM(B9,H9,K9))</f>
        <v>0</v>
      </c>
      <c r="T9" s="8">
        <f>IF(N9="","",SUM(D9,J9,M9))</f>
        <v>2</v>
      </c>
      <c r="U9" s="29">
        <f>IF(N9="","",S9-T9)</f>
        <v>-2</v>
      </c>
      <c r="V9" s="98">
        <f>IF(O9="","",RANK(O9,$O8:$O11,0))</f>
        <v>3</v>
      </c>
      <c r="Z9" s="2"/>
      <c r="AA9" s="2"/>
      <c r="AB9" s="2"/>
      <c r="AC9" s="2"/>
    </row>
    <row r="10" spans="1:29" ht="17.25" x14ac:dyDescent="0.15">
      <c r="A10" s="46" t="s">
        <v>99</v>
      </c>
      <c r="B10" s="100">
        <v>0</v>
      </c>
      <c r="C10" s="95" t="str">
        <f>IF(B10="","",IF(B10&gt;D10,"〇",IF(B10&lt;D10,"●","△")))</f>
        <v>●</v>
      </c>
      <c r="D10" s="100">
        <v>4</v>
      </c>
      <c r="E10" s="139">
        <v>2</v>
      </c>
      <c r="F10" s="100" t="str">
        <f>IF(E10="","",IF(E10&gt;G10,"〇",IF(E10&lt;G10,"●","△")))</f>
        <v>〇</v>
      </c>
      <c r="G10" s="128">
        <v>0</v>
      </c>
      <c r="H10" s="230"/>
      <c r="I10" s="231"/>
      <c r="J10" s="232"/>
      <c r="K10" s="140"/>
      <c r="L10" s="141" t="str">
        <f>IF(K10="","",IF(K10&gt;M10,"〇",IF(K10&lt;M10,"●","△")))</f>
        <v/>
      </c>
      <c r="M10" s="142"/>
      <c r="N10" s="143">
        <v>2</v>
      </c>
      <c r="O10" s="97">
        <f>IF(N10="","",P10*3+Q10*1)</f>
        <v>3</v>
      </c>
      <c r="P10" s="8">
        <f t="shared" si="0"/>
        <v>1</v>
      </c>
      <c r="Q10" s="8">
        <f t="shared" si="1"/>
        <v>0</v>
      </c>
      <c r="R10" s="8">
        <f t="shared" si="2"/>
        <v>1</v>
      </c>
      <c r="S10" s="8">
        <f>IF(N10="","",SUM(E10,B10,K10))</f>
        <v>2</v>
      </c>
      <c r="T10" s="8">
        <f>IF(N10="","",SUM(G10,D10,M10))</f>
        <v>4</v>
      </c>
      <c r="U10" s="29">
        <f>IF(N10="","",S10-T10)</f>
        <v>-2</v>
      </c>
      <c r="V10" s="132">
        <v>2</v>
      </c>
    </row>
    <row r="11" spans="1:29" ht="20.25" customHeight="1" thickBot="1" x14ac:dyDescent="0.2">
      <c r="A11" s="49" t="s">
        <v>107</v>
      </c>
      <c r="B11" s="104"/>
      <c r="C11" s="104" t="str">
        <f>IF(B11="","",IF(B11&gt;D11,"〇",IF(B11&lt;D11,"●","△")))</f>
        <v/>
      </c>
      <c r="D11" s="111"/>
      <c r="E11" s="104"/>
      <c r="F11" s="104" t="str">
        <f>IF(E11="","",IF(E11&gt;G11,"〇",IF(E11&lt;G11,"●","△")))</f>
        <v/>
      </c>
      <c r="G11" s="104"/>
      <c r="H11" s="112"/>
      <c r="I11" s="104" t="str">
        <f>IF(H11="","",IF(H11&gt;J11,"〇",IF(H11&lt;J11,"●","△")))</f>
        <v/>
      </c>
      <c r="J11" s="111"/>
      <c r="K11" s="241"/>
      <c r="L11" s="242"/>
      <c r="M11" s="243"/>
      <c r="N11" s="113"/>
      <c r="O11" s="114" t="str">
        <f>IF(N11="","",P11*3+Q11*1)</f>
        <v/>
      </c>
      <c r="P11" s="20" t="str">
        <f t="shared" ref="P11" si="3">IF(N11="","",COUNTIF(B11:M11,"〇"))</f>
        <v/>
      </c>
      <c r="Q11" s="20" t="str">
        <f t="shared" ref="Q11" si="4">IF(N11="","",COUNTIF(B11:M11,"△"))</f>
        <v/>
      </c>
      <c r="R11" s="20" t="str">
        <f t="shared" ref="R11" si="5">IF(N11="","",COUNTIF(B11:M11,"●"))</f>
        <v/>
      </c>
      <c r="S11" s="20" t="str">
        <f>IF(N11="","",SUM(E11,B11,K11))</f>
        <v/>
      </c>
      <c r="T11" s="20" t="str">
        <f>IF(N11="","",SUM(G11,D11,M11))</f>
        <v/>
      </c>
      <c r="U11" s="32" t="str">
        <f>IF(N11="","",S11-T11)</f>
        <v/>
      </c>
      <c r="V11" s="115" t="str">
        <f>IF(O11="","",RANK(O11,$O8:$O11,0))</f>
        <v/>
      </c>
    </row>
    <row r="12" spans="1:29" ht="17.25" x14ac:dyDescent="0.15">
      <c r="A12" s="116"/>
      <c r="B12" s="99"/>
      <c r="C12" s="99"/>
      <c r="D12" s="99"/>
      <c r="E12" s="99"/>
      <c r="F12" s="99"/>
      <c r="G12" s="99"/>
      <c r="H12" s="99"/>
      <c r="I12" s="99"/>
      <c r="J12" s="99"/>
      <c r="K12" s="117"/>
      <c r="L12" s="117"/>
      <c r="M12" s="117"/>
    </row>
    <row r="13" spans="1:29" ht="18" thickBot="1" x14ac:dyDescent="0.2">
      <c r="A13" s="87" t="s">
        <v>130</v>
      </c>
    </row>
    <row r="14" spans="1:29" ht="14.25" thickBot="1" x14ac:dyDescent="0.2">
      <c r="A14" s="88" t="s">
        <v>120</v>
      </c>
      <c r="B14" s="244" t="str">
        <f>A15</f>
        <v>南稜</v>
      </c>
      <c r="C14" s="245"/>
      <c r="D14" s="246"/>
      <c r="E14" s="247" t="str">
        <f>A16</f>
        <v>杉戸農業</v>
      </c>
      <c r="F14" s="245"/>
      <c r="G14" s="246"/>
      <c r="H14" s="247" t="str">
        <f>A17</f>
        <v>浦和実業</v>
      </c>
      <c r="I14" s="245"/>
      <c r="J14" s="246"/>
      <c r="K14" s="247" t="str">
        <f>A18</f>
        <v>大宮南</v>
      </c>
      <c r="L14" s="245"/>
      <c r="M14" s="246"/>
      <c r="N14" s="42" t="s">
        <v>121</v>
      </c>
      <c r="O14" s="89" t="s">
        <v>122</v>
      </c>
      <c r="P14" s="90" t="s">
        <v>123</v>
      </c>
      <c r="Q14" s="91" t="s">
        <v>124</v>
      </c>
      <c r="R14" s="11" t="s">
        <v>125</v>
      </c>
      <c r="S14" s="11" t="s">
        <v>126</v>
      </c>
      <c r="T14" s="11" t="s">
        <v>127</v>
      </c>
      <c r="U14" s="18" t="s">
        <v>128</v>
      </c>
      <c r="V14" s="92" t="s">
        <v>129</v>
      </c>
    </row>
    <row r="15" spans="1:29" ht="17.25" x14ac:dyDescent="0.15">
      <c r="A15" s="259" t="s">
        <v>84</v>
      </c>
      <c r="B15" s="238"/>
      <c r="C15" s="239"/>
      <c r="D15" s="240"/>
      <c r="E15" s="95">
        <v>19</v>
      </c>
      <c r="F15" s="95" t="str">
        <f>IF(E15="","",IF(E15&gt;G15,"〇",IF(E15&lt;G15,"●","△")))</f>
        <v>〇</v>
      </c>
      <c r="G15" s="95">
        <v>0</v>
      </c>
      <c r="H15" s="94"/>
      <c r="I15" s="95" t="str">
        <f>IF(H15="","",IF(H15&gt;J15,"〇",IF(H15&lt;J15,"●","△")))</f>
        <v/>
      </c>
      <c r="J15" s="96"/>
      <c r="K15" s="140"/>
      <c r="L15" s="141" t="str">
        <f>IF(K15="","",IF(K15&gt;M15,"〇",IF(K15&lt;M15,"●","△")))</f>
        <v/>
      </c>
      <c r="M15" s="142"/>
      <c r="N15" s="15">
        <v>1</v>
      </c>
      <c r="O15" s="118">
        <f>IF(N15="","",P15*3+Q15*1)</f>
        <v>3</v>
      </c>
      <c r="P15" s="13">
        <f t="shared" ref="P15:P17" si="6">IF(N15="","",COUNTIF(B15:M15,"〇"))</f>
        <v>1</v>
      </c>
      <c r="Q15" s="13">
        <f t="shared" ref="Q15:Q17" si="7">IF(N15="","",COUNTIF(B15:M15,"△"))</f>
        <v>0</v>
      </c>
      <c r="R15" s="13">
        <f t="shared" ref="R15:R17" si="8">IF(N15="","",COUNTIF(B15:M15,"●"))</f>
        <v>0</v>
      </c>
      <c r="S15" s="13">
        <f>IF(N15="","",SUM(E15,H15,K15))</f>
        <v>19</v>
      </c>
      <c r="T15" s="13">
        <f>IF(N15="","",SUM(G15,J15,M15))</f>
        <v>0</v>
      </c>
      <c r="U15" s="28">
        <f>IF(N15="","",S15-T15)</f>
        <v>19</v>
      </c>
      <c r="V15" s="98">
        <f>IF(O15="","",RANK(O15,$O15:$O17,0))</f>
        <v>1</v>
      </c>
    </row>
    <row r="16" spans="1:29" ht="17.25" x14ac:dyDescent="0.15">
      <c r="A16" s="260" t="s">
        <v>92</v>
      </c>
      <c r="B16" s="119">
        <v>0</v>
      </c>
      <c r="C16" s="100" t="str">
        <f>IF(B16="","",IF(B16&gt;D16,"〇",IF(B16&lt;D16,"●","△")))</f>
        <v>●</v>
      </c>
      <c r="D16" s="102">
        <v>19</v>
      </c>
      <c r="E16" s="230"/>
      <c r="F16" s="231"/>
      <c r="G16" s="232"/>
      <c r="H16" s="101"/>
      <c r="I16" s="99" t="str">
        <f>IF(H16="","",IF(H16&gt;J16,"〇",IF(H16&lt;J16,"●","△")))</f>
        <v/>
      </c>
      <c r="J16" s="102"/>
      <c r="K16" s="144"/>
      <c r="L16" s="145" t="str">
        <f>IF(K16="","",IF(K16&gt;M16,"〇",IF(K16&lt;M16,"●","△")))</f>
        <v/>
      </c>
      <c r="M16" s="146"/>
      <c r="N16" s="15">
        <v>1</v>
      </c>
      <c r="O16" s="97">
        <f>IF(N16="","",P16*3+Q16*1)</f>
        <v>0</v>
      </c>
      <c r="P16" s="8">
        <f t="shared" si="6"/>
        <v>0</v>
      </c>
      <c r="Q16" s="8">
        <f t="shared" si="7"/>
        <v>0</v>
      </c>
      <c r="R16" s="8">
        <f t="shared" si="8"/>
        <v>1</v>
      </c>
      <c r="S16" s="13">
        <f>IF(N16="","",SUM(B16,H16,K16))</f>
        <v>0</v>
      </c>
      <c r="T16" s="13">
        <f>IF(N16="","",SUM(D16,J16,M16))</f>
        <v>19</v>
      </c>
      <c r="U16" s="28">
        <f>IF(N16="","",S16-T16)</f>
        <v>-19</v>
      </c>
      <c r="V16" s="98">
        <v>4</v>
      </c>
    </row>
    <row r="17" spans="1:22" ht="17.25" x14ac:dyDescent="0.15">
      <c r="A17" s="261" t="s">
        <v>100</v>
      </c>
      <c r="B17" s="127"/>
      <c r="C17" s="95" t="str">
        <f>IF(B17="","",IF(B17&gt;D17,"〇",IF(B17&lt;D17,"●","△")))</f>
        <v/>
      </c>
      <c r="D17" s="128"/>
      <c r="E17" s="100"/>
      <c r="F17" s="100" t="str">
        <f>IF(E17="","",IF(E17&gt;G17,"〇",IF(E17&lt;G17,"●","△")))</f>
        <v/>
      </c>
      <c r="G17" s="100"/>
      <c r="H17" s="230"/>
      <c r="I17" s="231"/>
      <c r="J17" s="232"/>
      <c r="K17" s="162">
        <v>4</v>
      </c>
      <c r="L17" s="257" t="str">
        <f>IF(K17="","",IF(K17&gt;M17,"〇",IF(K17&lt;M17,"●","△")))</f>
        <v>〇</v>
      </c>
      <c r="M17" s="258">
        <v>2</v>
      </c>
      <c r="N17" s="15">
        <v>1</v>
      </c>
      <c r="O17" s="97">
        <f>IF(N17="","",P17*3+Q17*1)</f>
        <v>3</v>
      </c>
      <c r="P17" s="8">
        <f t="shared" si="6"/>
        <v>1</v>
      </c>
      <c r="Q17" s="8">
        <f t="shared" si="7"/>
        <v>0</v>
      </c>
      <c r="R17" s="8">
        <f t="shared" si="8"/>
        <v>0</v>
      </c>
      <c r="S17" s="13">
        <f>IF(N17="","",SUM(E17,B17,K17))</f>
        <v>4</v>
      </c>
      <c r="T17" s="13">
        <f>IF(N17="","",SUM(G17,D17,M17))</f>
        <v>2</v>
      </c>
      <c r="U17" s="28">
        <f>IF(N17="","",S17-T17)</f>
        <v>2</v>
      </c>
      <c r="V17" s="98">
        <v>2</v>
      </c>
    </row>
    <row r="18" spans="1:22" ht="18" thickBot="1" x14ac:dyDescent="0.2">
      <c r="A18" s="262" t="s">
        <v>108</v>
      </c>
      <c r="B18" s="121"/>
      <c r="C18" s="104" t="str">
        <f>IF(B18="","",IF(B18&gt;D18,"〇",IF(B18&lt;D18,"●","△")))</f>
        <v/>
      </c>
      <c r="D18" s="111"/>
      <c r="E18" s="104"/>
      <c r="F18" s="104" t="str">
        <f>IF(E18="","",IF(E18&gt;G18,"〇",IF(E18&lt;G18,"●","△")))</f>
        <v/>
      </c>
      <c r="G18" s="104"/>
      <c r="H18" s="112">
        <v>2</v>
      </c>
      <c r="I18" s="104" t="str">
        <f>IF(H18="","",IF(H18&gt;J18,"〇",IF(H18&lt;J18,"●","△")))</f>
        <v>●</v>
      </c>
      <c r="J18" s="111">
        <v>4</v>
      </c>
      <c r="K18" s="241"/>
      <c r="L18" s="242"/>
      <c r="M18" s="243"/>
      <c r="N18" s="25">
        <v>1</v>
      </c>
      <c r="O18" s="122">
        <f>IF(N18="","",P18*3+Q18*1)</f>
        <v>0</v>
      </c>
      <c r="P18" s="20">
        <f t="shared" ref="P18" si="9">IF(N18="","",COUNTIF(B18:M18,"〇"))</f>
        <v>0</v>
      </c>
      <c r="Q18" s="20">
        <f t="shared" ref="Q18" si="10">IF(N18="","",COUNTIF(B18:M18,"△"))</f>
        <v>0</v>
      </c>
      <c r="R18" s="20">
        <f t="shared" ref="R18" si="11">IF(N18="","",COUNTIF(B18:M18,"●"))</f>
        <v>1</v>
      </c>
      <c r="S18" s="20">
        <f>IF(N18="","",SUM(E18,B18,K18))</f>
        <v>0</v>
      </c>
      <c r="T18" s="20">
        <f>IF(N18="","",SUM(G18,D18,M18))</f>
        <v>0</v>
      </c>
      <c r="U18" s="32">
        <f>IF(N18="","",S18-T18)</f>
        <v>0</v>
      </c>
      <c r="V18" s="115">
        <v>3</v>
      </c>
    </row>
    <row r="19" spans="1:22" x14ac:dyDescent="0.15">
      <c r="A19" s="116"/>
    </row>
    <row r="20" spans="1:22" ht="20.25" customHeight="1" thickBot="1" x14ac:dyDescent="0.2">
      <c r="A20" s="87" t="s">
        <v>131</v>
      </c>
      <c r="B20" s="3"/>
      <c r="C20" s="2"/>
      <c r="D20" s="2"/>
      <c r="E20" s="2"/>
      <c r="F20" s="2"/>
      <c r="G20" s="2"/>
      <c r="H20" s="2"/>
      <c r="I20" s="2"/>
      <c r="J20" s="2"/>
    </row>
    <row r="21" spans="1:22" ht="20.25" customHeight="1" thickBot="1" x14ac:dyDescent="0.2">
      <c r="A21" s="88" t="s">
        <v>120</v>
      </c>
      <c r="B21" s="244" t="str">
        <f>A22</f>
        <v>入間向陽</v>
      </c>
      <c r="C21" s="245"/>
      <c r="D21" s="246"/>
      <c r="E21" s="247" t="str">
        <f>A23</f>
        <v>大宮開成</v>
      </c>
      <c r="F21" s="245"/>
      <c r="G21" s="246"/>
      <c r="H21" s="247" t="str">
        <f>A24</f>
        <v>浦和西</v>
      </c>
      <c r="I21" s="245"/>
      <c r="J21" s="246"/>
      <c r="K21" s="247" t="str">
        <f>A25</f>
        <v>庄和</v>
      </c>
      <c r="L21" s="245"/>
      <c r="M21" s="248"/>
      <c r="N21" s="42" t="s">
        <v>121</v>
      </c>
      <c r="O21" s="89" t="s">
        <v>122</v>
      </c>
      <c r="P21" s="90" t="s">
        <v>123</v>
      </c>
      <c r="Q21" s="91" t="s">
        <v>124</v>
      </c>
      <c r="R21" s="11" t="s">
        <v>125</v>
      </c>
      <c r="S21" s="11" t="s">
        <v>126</v>
      </c>
      <c r="T21" s="11" t="s">
        <v>127</v>
      </c>
      <c r="U21" s="18" t="s">
        <v>128</v>
      </c>
      <c r="V21" s="92" t="s">
        <v>129</v>
      </c>
    </row>
    <row r="22" spans="1:22" ht="20.25" customHeight="1" x14ac:dyDescent="0.15">
      <c r="A22" s="260" t="s">
        <v>85</v>
      </c>
      <c r="B22" s="238"/>
      <c r="C22" s="239"/>
      <c r="D22" s="240"/>
      <c r="E22" s="95">
        <v>15</v>
      </c>
      <c r="F22" s="95" t="str">
        <f>IF(E22="","",IF(E22&gt;G22,"〇",IF(E22&lt;G22,"●","△")))</f>
        <v>〇</v>
      </c>
      <c r="G22" s="95">
        <v>0</v>
      </c>
      <c r="H22" s="94"/>
      <c r="I22" s="95" t="str">
        <f>IF(H22="","",IF(H22&gt;J22,"〇",IF(H22&lt;J22,"●","△")))</f>
        <v/>
      </c>
      <c r="J22" s="96"/>
      <c r="K22" s="95"/>
      <c r="L22" s="95" t="str">
        <f>IF(K22="","",IF(K22&gt;M22,"〇",IF(K22&lt;M22,"●","△")))</f>
        <v/>
      </c>
      <c r="M22" s="123"/>
      <c r="N22" s="15">
        <v>1</v>
      </c>
      <c r="O22" s="118">
        <f>IF(N22="","",P22*3+Q22*1)</f>
        <v>3</v>
      </c>
      <c r="P22" s="13">
        <f t="shared" ref="P22:P25" si="12">IF(N22="","",COUNTIF(B22:M22,"〇"))</f>
        <v>1</v>
      </c>
      <c r="Q22" s="124">
        <f t="shared" ref="Q22:Q25" si="13">IF(N22="","",COUNTIF(B22:M22,"△"))</f>
        <v>0</v>
      </c>
      <c r="R22" s="13">
        <f t="shared" ref="R22:R25" si="14">IF(N22="","",COUNTIF(B22:M22,"●"))</f>
        <v>0</v>
      </c>
      <c r="S22" s="13">
        <f>IF(N22="","",SUM(E22,H22,K22))</f>
        <v>15</v>
      </c>
      <c r="T22" s="13">
        <f>IF(N22="","",SUM(G22,J22,M22))</f>
        <v>0</v>
      </c>
      <c r="U22" s="28">
        <f>IF(N22="","",S22-T22)</f>
        <v>15</v>
      </c>
      <c r="V22" s="98">
        <f>IF(O22="","",RANK(O22,$O22:$O25,0))</f>
        <v>1</v>
      </c>
    </row>
    <row r="23" spans="1:22" ht="20.25" customHeight="1" x14ac:dyDescent="0.15">
      <c r="A23" s="260" t="s">
        <v>93</v>
      </c>
      <c r="B23" s="119">
        <v>0</v>
      </c>
      <c r="C23" s="99" t="str">
        <f>IF(B23="","",IF(B23&gt;D23,"〇",IF(B23&lt;D23,"●","△")))</f>
        <v>●</v>
      </c>
      <c r="D23" s="102">
        <v>15</v>
      </c>
      <c r="E23" s="230"/>
      <c r="F23" s="231"/>
      <c r="G23" s="232"/>
      <c r="H23" s="101"/>
      <c r="I23" s="99" t="str">
        <f>IF(H23="","",IF(H23&gt;J23,"〇",IF(H23&lt;J23,"●","△")))</f>
        <v/>
      </c>
      <c r="J23" s="102"/>
      <c r="K23" s="99">
        <v>2</v>
      </c>
      <c r="L23" s="99" t="str">
        <f>IF(K23="","",IF(K23&gt;M23,"〇",IF(K23&lt;M23,"●","△")))</f>
        <v>〇</v>
      </c>
      <c r="M23" s="126">
        <v>1</v>
      </c>
      <c r="N23" s="15">
        <v>2</v>
      </c>
      <c r="O23" s="118">
        <f>IF(N23="","",P23*3+Q23*1)</f>
        <v>3</v>
      </c>
      <c r="P23" s="13">
        <f t="shared" si="12"/>
        <v>1</v>
      </c>
      <c r="Q23" s="124">
        <f t="shared" si="13"/>
        <v>0</v>
      </c>
      <c r="R23" s="13">
        <f t="shared" si="14"/>
        <v>1</v>
      </c>
      <c r="S23" s="13">
        <f>IF(N23="","",SUM(B23,H23,K23))</f>
        <v>2</v>
      </c>
      <c r="T23" s="13">
        <f>IF(N23="","",SUM(D23,J23,M23))</f>
        <v>16</v>
      </c>
      <c r="U23" s="29">
        <f>IF(N23="","",S23-T23)</f>
        <v>-14</v>
      </c>
      <c r="V23" s="98">
        <v>3</v>
      </c>
    </row>
    <row r="24" spans="1:22" ht="20.25" customHeight="1" x14ac:dyDescent="0.15">
      <c r="A24" s="260" t="s">
        <v>101</v>
      </c>
      <c r="B24" s="127"/>
      <c r="C24" s="100" t="str">
        <f>IF(B24="","",IF(B24&gt;D24,"〇",IF(B24&lt;D24,"●","△")))</f>
        <v/>
      </c>
      <c r="D24" s="128"/>
      <c r="E24" s="100"/>
      <c r="F24" s="100" t="str">
        <f>IF(E24="","",IF(E24&gt;G24,"〇",IF(E24&lt;G24,"●","△")))</f>
        <v/>
      </c>
      <c r="G24" s="100"/>
      <c r="H24" s="230"/>
      <c r="I24" s="231"/>
      <c r="J24" s="232"/>
      <c r="K24" s="100">
        <v>12</v>
      </c>
      <c r="L24" s="100" t="str">
        <f>IF(K24="","",IF(K24&gt;M24,"〇",IF(K24&lt;M24,"●","△")))</f>
        <v>〇</v>
      </c>
      <c r="M24" s="129">
        <v>0</v>
      </c>
      <c r="N24" s="15">
        <v>1</v>
      </c>
      <c r="O24" s="97">
        <f>IF(N24="","",P24*3+Q24*1)</f>
        <v>3</v>
      </c>
      <c r="P24" s="57">
        <f t="shared" si="12"/>
        <v>1</v>
      </c>
      <c r="Q24" s="8">
        <f t="shared" si="13"/>
        <v>0</v>
      </c>
      <c r="R24" s="8">
        <f t="shared" si="14"/>
        <v>0</v>
      </c>
      <c r="S24" s="8">
        <f>IF(N24="","",SUM(E24,B24,K24))</f>
        <v>12</v>
      </c>
      <c r="T24" s="8">
        <f>IF(N24="","",SUM(G24,D24,M24))</f>
        <v>0</v>
      </c>
      <c r="U24" s="29">
        <f>IF(N24="","",S24-T24)</f>
        <v>12</v>
      </c>
      <c r="V24" s="98">
        <v>2</v>
      </c>
    </row>
    <row r="25" spans="1:22" ht="20.25" customHeight="1" thickBot="1" x14ac:dyDescent="0.2">
      <c r="A25" s="263" t="s">
        <v>109</v>
      </c>
      <c r="B25" s="120"/>
      <c r="C25" s="103" t="str">
        <f>IF(B25="","",IF(B25&gt;D25,"〇",IF(B25&lt;D25,"●","△")))</f>
        <v/>
      </c>
      <c r="D25" s="106"/>
      <c r="E25" s="103">
        <v>1</v>
      </c>
      <c r="F25" s="103" t="str">
        <f>IF(E25="","",IF(E25&gt;G25,"〇",IF(E25&lt;G25,"●","△")))</f>
        <v>●</v>
      </c>
      <c r="G25" s="103">
        <v>2</v>
      </c>
      <c r="H25" s="105">
        <v>0</v>
      </c>
      <c r="I25" s="103" t="str">
        <f>IF(H25="","",IF(H25&gt;J25,"〇",IF(H25&lt;J25,"●","△")))</f>
        <v>●</v>
      </c>
      <c r="J25" s="106">
        <v>12</v>
      </c>
      <c r="K25" s="249"/>
      <c r="L25" s="250"/>
      <c r="M25" s="251"/>
      <c r="N25" s="25">
        <v>2</v>
      </c>
      <c r="O25" s="108">
        <f>IF(N25="","",P25*3+Q25*1)</f>
        <v>0</v>
      </c>
      <c r="P25" s="10">
        <f t="shared" si="12"/>
        <v>0</v>
      </c>
      <c r="Q25" s="10">
        <f t="shared" si="13"/>
        <v>0</v>
      </c>
      <c r="R25" s="10">
        <f t="shared" si="14"/>
        <v>2</v>
      </c>
      <c r="S25" s="10">
        <f>IF(N25="","",SUM(E25,H25,B25))</f>
        <v>1</v>
      </c>
      <c r="T25" s="10">
        <f>IF(N25="","",SUM(G25,J25,D25))</f>
        <v>14</v>
      </c>
      <c r="U25" s="30">
        <f>IF(N25="","",S25-T25)</f>
        <v>-13</v>
      </c>
      <c r="V25" s="109">
        <f>IF(O25="","",RANK(O25,$O22:$O25,0))</f>
        <v>4</v>
      </c>
    </row>
    <row r="26" spans="1:22" ht="20.25" customHeight="1" x14ac:dyDescent="0.15">
      <c r="A26" s="130"/>
      <c r="B26" s="131"/>
      <c r="C26" s="2"/>
      <c r="D26" s="2"/>
      <c r="E26" s="2"/>
      <c r="F26" s="2"/>
      <c r="G26" s="2"/>
      <c r="H26" s="2"/>
      <c r="I26" s="2"/>
      <c r="J26" s="2"/>
    </row>
    <row r="27" spans="1:22" ht="20.25" customHeight="1" thickBot="1" x14ac:dyDescent="0.2">
      <c r="A27" s="87" t="s">
        <v>132</v>
      </c>
      <c r="B27" s="2"/>
      <c r="C27" s="2"/>
      <c r="D27" s="2"/>
      <c r="E27" s="2"/>
      <c r="F27" s="2"/>
      <c r="G27" s="2"/>
      <c r="H27" s="2"/>
      <c r="I27" s="2"/>
      <c r="J27" s="2"/>
    </row>
    <row r="28" spans="1:22" ht="20.25" customHeight="1" thickBot="1" x14ac:dyDescent="0.2">
      <c r="A28" s="88" t="s">
        <v>120</v>
      </c>
      <c r="B28" s="244" t="str">
        <f>A29</f>
        <v>川口総合</v>
      </c>
      <c r="C28" s="245"/>
      <c r="D28" s="246"/>
      <c r="E28" s="247" t="str">
        <f>A30</f>
        <v>本庄</v>
      </c>
      <c r="F28" s="245"/>
      <c r="G28" s="246"/>
      <c r="H28" s="247" t="str">
        <f>A31</f>
        <v>市立浦和</v>
      </c>
      <c r="I28" s="245"/>
      <c r="J28" s="246"/>
      <c r="K28" s="247" t="str">
        <f>A32</f>
        <v>埼玉栄</v>
      </c>
      <c r="L28" s="245"/>
      <c r="M28" s="248"/>
      <c r="N28" s="42" t="s">
        <v>121</v>
      </c>
      <c r="O28" s="89" t="s">
        <v>122</v>
      </c>
      <c r="P28" s="90" t="s">
        <v>123</v>
      </c>
      <c r="Q28" s="91" t="s">
        <v>124</v>
      </c>
      <c r="R28" s="11" t="s">
        <v>125</v>
      </c>
      <c r="S28" s="11" t="s">
        <v>126</v>
      </c>
      <c r="T28" s="11" t="s">
        <v>127</v>
      </c>
      <c r="U28" s="31" t="s">
        <v>128</v>
      </c>
      <c r="V28" s="92" t="s">
        <v>129</v>
      </c>
    </row>
    <row r="29" spans="1:22" ht="20.25" customHeight="1" x14ac:dyDescent="0.15">
      <c r="A29" s="260" t="s">
        <v>86</v>
      </c>
      <c r="B29" s="238"/>
      <c r="C29" s="239"/>
      <c r="D29" s="240"/>
      <c r="E29" s="95"/>
      <c r="F29" s="95" t="str">
        <f>IF(E29="","",IF(E29&gt;G29,"〇",IF(E29&lt;G29,"●","△")))</f>
        <v/>
      </c>
      <c r="G29" s="95"/>
      <c r="H29" s="94">
        <v>4</v>
      </c>
      <c r="I29" s="95" t="str">
        <f>IF(H29="","",IF(H29&gt;J29,"〇",IF(H29&lt;J29,"●","△")))</f>
        <v>〇</v>
      </c>
      <c r="J29" s="96">
        <v>0</v>
      </c>
      <c r="K29" s="95">
        <v>4</v>
      </c>
      <c r="L29" s="95" t="str">
        <f>IF(K29="","",IF(K29&gt;M29,"〇",IF(K29&lt;M29,"●","△")))</f>
        <v>〇</v>
      </c>
      <c r="M29" s="123">
        <v>0</v>
      </c>
      <c r="N29" s="15">
        <v>2</v>
      </c>
      <c r="O29" s="97">
        <f>IF(N29="","",P29*3+Q29*1)</f>
        <v>6</v>
      </c>
      <c r="P29" s="8">
        <f t="shared" ref="P29:P32" si="15">IF(N29="","",COUNTIF(B29:M29,"〇"))</f>
        <v>2</v>
      </c>
      <c r="Q29" s="8">
        <f t="shared" ref="Q29:Q32" si="16">IF(N29="","",COUNTIF(B29:M29,"△"))</f>
        <v>0</v>
      </c>
      <c r="R29" s="8">
        <f t="shared" ref="R29:R32" si="17">IF(N29="","",COUNTIF(B29:M29,"●"))</f>
        <v>0</v>
      </c>
      <c r="S29" s="8">
        <f>IF(N29="","",SUM(E29,H29,K29))</f>
        <v>8</v>
      </c>
      <c r="T29" s="8">
        <f>IF(N29="","",SUM(G29,J29,M29))</f>
        <v>0</v>
      </c>
      <c r="U29" s="4">
        <f>IF(N29="","",S29-T29)</f>
        <v>8</v>
      </c>
      <c r="V29" s="132">
        <f>IF(O29="","",RANK(O29,$O29:$O32,0))</f>
        <v>1</v>
      </c>
    </row>
    <row r="30" spans="1:22" ht="20.25" customHeight="1" x14ac:dyDescent="0.15">
      <c r="A30" s="260" t="s">
        <v>94</v>
      </c>
      <c r="B30" s="119"/>
      <c r="C30" s="99" t="str">
        <f>IF(B30="","",IF(B30&gt;D30,"〇",IF(B30&lt;D30,"●","△")))</f>
        <v/>
      </c>
      <c r="D30" s="102"/>
      <c r="E30" s="230"/>
      <c r="F30" s="231"/>
      <c r="G30" s="232"/>
      <c r="H30" s="101">
        <v>0</v>
      </c>
      <c r="I30" s="99" t="str">
        <f>IF(H30="","",IF(H30&gt;J30,"〇",IF(H30&lt;J30,"●","△")))</f>
        <v>△</v>
      </c>
      <c r="J30" s="102">
        <v>0</v>
      </c>
      <c r="K30" s="99">
        <v>1</v>
      </c>
      <c r="L30" s="99" t="str">
        <f>IF(K30="","",IF(K30&gt;M30,"〇",IF(K30&lt;M30,"●","△")))</f>
        <v>△</v>
      </c>
      <c r="M30" s="126">
        <v>1</v>
      </c>
      <c r="N30" s="15">
        <v>2</v>
      </c>
      <c r="O30" s="97">
        <f>IF(N30="","",P30*3+Q30*1)</f>
        <v>2</v>
      </c>
      <c r="P30" s="8">
        <f t="shared" si="15"/>
        <v>0</v>
      </c>
      <c r="Q30" s="8">
        <f t="shared" si="16"/>
        <v>2</v>
      </c>
      <c r="R30" s="8">
        <f t="shared" si="17"/>
        <v>0</v>
      </c>
      <c r="S30" s="8">
        <f>IF(N30="","",SUM(B30,H30,K30))</f>
        <v>1</v>
      </c>
      <c r="T30" s="8">
        <f>IF(N30="","",SUM(D30,J30,M30))</f>
        <v>1</v>
      </c>
      <c r="U30" s="4">
        <f>IF(N30="","",S30-T30)</f>
        <v>0</v>
      </c>
      <c r="V30" s="132">
        <f>IF(O30="","",RANK(O30,$O29:$O32,0))</f>
        <v>2</v>
      </c>
    </row>
    <row r="31" spans="1:22" ht="20.25" customHeight="1" x14ac:dyDescent="0.15">
      <c r="A31" s="260" t="s">
        <v>102</v>
      </c>
      <c r="B31" s="127">
        <v>0</v>
      </c>
      <c r="C31" s="100" t="str">
        <f>IF(B31="","",IF(B31&gt;D31,"〇",IF(B31&lt;D31,"●","△")))</f>
        <v>●</v>
      </c>
      <c r="D31" s="128">
        <v>4</v>
      </c>
      <c r="E31" s="100">
        <v>0</v>
      </c>
      <c r="F31" s="100" t="str">
        <f>IF(E31="","",IF(E31&gt;G31,"〇",IF(E31&lt;G31,"●","△")))</f>
        <v>△</v>
      </c>
      <c r="G31" s="100">
        <v>0</v>
      </c>
      <c r="H31" s="230"/>
      <c r="I31" s="231"/>
      <c r="J31" s="232"/>
      <c r="K31" s="100"/>
      <c r="L31" s="100" t="str">
        <f>IF(K31="","",IF(K31&gt;M31,"〇",IF(K31&lt;M31,"●","△")))</f>
        <v/>
      </c>
      <c r="M31" s="129"/>
      <c r="N31" s="15">
        <v>2</v>
      </c>
      <c r="O31" s="97">
        <f>IF(N31="","",P31*3+Q31*1)</f>
        <v>1</v>
      </c>
      <c r="P31" s="8">
        <f t="shared" si="15"/>
        <v>0</v>
      </c>
      <c r="Q31" s="8">
        <f t="shared" si="16"/>
        <v>1</v>
      </c>
      <c r="R31" s="8">
        <f t="shared" si="17"/>
        <v>1</v>
      </c>
      <c r="S31" s="8">
        <f>IF(N31="","",SUM(E31,B31,K31))</f>
        <v>0</v>
      </c>
      <c r="T31" s="8">
        <f>IF(N31="","",SUM(G31,D31,M31))</f>
        <v>4</v>
      </c>
      <c r="U31" s="4">
        <f>IF(N31="","",S31-T31)</f>
        <v>-4</v>
      </c>
      <c r="V31" s="132">
        <v>4</v>
      </c>
    </row>
    <row r="32" spans="1:22" ht="20.25" customHeight="1" thickBot="1" x14ac:dyDescent="0.2">
      <c r="A32" s="263" t="s">
        <v>110</v>
      </c>
      <c r="B32" s="120">
        <v>0</v>
      </c>
      <c r="C32" s="103" t="str">
        <f>IF(B32="","",IF(B32&gt;D32,"〇",IF(B32&lt;D32,"●","△")))</f>
        <v>●</v>
      </c>
      <c r="D32" s="106">
        <v>4</v>
      </c>
      <c r="E32" s="103">
        <v>1</v>
      </c>
      <c r="F32" s="103" t="str">
        <f>IF(E32="","",IF(E32&gt;G32,"〇",IF(E32&lt;G32,"●","△")))</f>
        <v>△</v>
      </c>
      <c r="G32" s="103">
        <v>1</v>
      </c>
      <c r="H32" s="105"/>
      <c r="I32" s="103" t="str">
        <f>IF(H32="","",IF(H32&gt;J32,"〇",IF(H32&lt;J32,"●","△")))</f>
        <v/>
      </c>
      <c r="J32" s="106"/>
      <c r="K32" s="249"/>
      <c r="L32" s="250"/>
      <c r="M32" s="251"/>
      <c r="N32" s="107">
        <v>2</v>
      </c>
      <c r="O32" s="108">
        <f>IF(N32="","",P32*3+Q32*1)</f>
        <v>1</v>
      </c>
      <c r="P32" s="10">
        <f t="shared" si="15"/>
        <v>0</v>
      </c>
      <c r="Q32" s="10">
        <f t="shared" si="16"/>
        <v>1</v>
      </c>
      <c r="R32" s="10">
        <f t="shared" si="17"/>
        <v>1</v>
      </c>
      <c r="S32" s="10">
        <f>IF(N32="","",SUM(E32,H32,B32))</f>
        <v>1</v>
      </c>
      <c r="T32" s="10">
        <f>IF(N32="","",SUM(G32,J32,D32))</f>
        <v>5</v>
      </c>
      <c r="U32" s="12">
        <f>IF(N32="","",S32-T32)</f>
        <v>-4</v>
      </c>
      <c r="V32" s="109">
        <f>IF(O32="","",RANK(O32,$O29:$O32,0))</f>
        <v>3</v>
      </c>
    </row>
    <row r="33" spans="1:22" ht="20.25" customHeight="1" x14ac:dyDescent="0.15">
      <c r="A33" s="133"/>
      <c r="B33" s="133"/>
      <c r="C33" s="3"/>
      <c r="D33" s="3"/>
      <c r="E33" s="3"/>
      <c r="F33" s="3"/>
      <c r="G33" s="3"/>
      <c r="H33" s="3"/>
      <c r="I33" s="3"/>
      <c r="J33" s="3"/>
    </row>
    <row r="34" spans="1:22" ht="20.25" customHeight="1" thickBot="1" x14ac:dyDescent="0.2">
      <c r="A34" s="87" t="s">
        <v>133</v>
      </c>
      <c r="B34" s="2"/>
      <c r="C34" s="2"/>
      <c r="D34" s="2"/>
      <c r="E34" s="2"/>
      <c r="F34" s="2"/>
      <c r="G34" s="2"/>
      <c r="H34" s="2"/>
      <c r="I34" s="2"/>
      <c r="J34" s="2"/>
    </row>
    <row r="35" spans="1:22" ht="20.25" customHeight="1" thickBot="1" x14ac:dyDescent="0.2">
      <c r="A35" s="88" t="s">
        <v>134</v>
      </c>
      <c r="B35" s="244" t="str">
        <f>A36</f>
        <v>花咲徳栄</v>
      </c>
      <c r="C35" s="245"/>
      <c r="D35" s="246"/>
      <c r="E35" s="247" t="str">
        <f>A37</f>
        <v>明＋妻</v>
      </c>
      <c r="F35" s="245"/>
      <c r="G35" s="246"/>
      <c r="H35" s="247" t="str">
        <f>A38</f>
        <v>和光国際</v>
      </c>
      <c r="I35" s="245"/>
      <c r="J35" s="246"/>
      <c r="K35" s="247" t="str">
        <f>A39</f>
        <v>自由の森</v>
      </c>
      <c r="L35" s="245"/>
      <c r="M35" s="248"/>
      <c r="N35" s="42" t="s">
        <v>121</v>
      </c>
      <c r="O35" s="89" t="s">
        <v>135</v>
      </c>
      <c r="P35" s="90" t="s">
        <v>136</v>
      </c>
      <c r="Q35" s="91" t="s">
        <v>137</v>
      </c>
      <c r="R35" s="11" t="s">
        <v>138</v>
      </c>
      <c r="S35" s="11" t="s">
        <v>139</v>
      </c>
      <c r="T35" s="11" t="s">
        <v>140</v>
      </c>
      <c r="U35" s="31" t="s">
        <v>141</v>
      </c>
      <c r="V35" s="92" t="s">
        <v>142</v>
      </c>
    </row>
    <row r="36" spans="1:22" ht="20.25" customHeight="1" x14ac:dyDescent="0.15">
      <c r="A36" s="260" t="s">
        <v>87</v>
      </c>
      <c r="B36" s="238"/>
      <c r="C36" s="239"/>
      <c r="D36" s="240"/>
      <c r="E36" s="95">
        <v>11</v>
      </c>
      <c r="F36" s="95" t="str">
        <f>IF(E36="","",IF(E36&gt;G36,"〇",IF(E36&lt;G36,"●","△")))</f>
        <v>〇</v>
      </c>
      <c r="G36" s="95">
        <v>0</v>
      </c>
      <c r="H36" s="94"/>
      <c r="I36" s="95" t="str">
        <f>IF(H36="","",IF(H36&gt;J36,"〇",IF(H36&lt;J36,"●","△")))</f>
        <v/>
      </c>
      <c r="J36" s="96"/>
      <c r="K36" s="95">
        <v>22</v>
      </c>
      <c r="L36" s="95" t="str">
        <f>IF(K36="","",IF(K36&gt;M36,"〇",IF(K36&lt;M36,"●","△")))</f>
        <v>〇</v>
      </c>
      <c r="M36" s="123">
        <v>0</v>
      </c>
      <c r="N36" s="15">
        <v>2</v>
      </c>
      <c r="O36" s="97">
        <f>IF(N36="","",P36*3+Q36*1)</f>
        <v>6</v>
      </c>
      <c r="P36" s="8">
        <f t="shared" ref="P36:P39" si="18">IF(N36="","",COUNTIF(B36:M36,"〇"))</f>
        <v>2</v>
      </c>
      <c r="Q36" s="8">
        <f t="shared" ref="Q36:Q39" si="19">IF(N36="","",COUNTIF(B36:M36,"△"))</f>
        <v>0</v>
      </c>
      <c r="R36" s="8">
        <f t="shared" ref="R36:R39" si="20">IF(N36="","",COUNTIF(B36:M36,"●"))</f>
        <v>0</v>
      </c>
      <c r="S36" s="8">
        <f>IF(N36="","",SUM(E36,H36,K36))</f>
        <v>33</v>
      </c>
      <c r="T36" s="8">
        <f>IF(N36="","",SUM(G36,J36,M36))</f>
        <v>0</v>
      </c>
      <c r="U36" s="4">
        <f>IF(N36="","",S36-T36)</f>
        <v>33</v>
      </c>
      <c r="V36" s="132">
        <f>IF(O36="","",RANK(O36,$O36:$O39,0))</f>
        <v>1</v>
      </c>
    </row>
    <row r="37" spans="1:22" ht="20.25" customHeight="1" x14ac:dyDescent="0.15">
      <c r="A37" s="260" t="s">
        <v>150</v>
      </c>
      <c r="B37" s="119">
        <v>0</v>
      </c>
      <c r="C37" s="99" t="str">
        <f>IF(B37="","",IF(B37&gt;D37,"〇",IF(B37&lt;D37,"●","△")))</f>
        <v>●</v>
      </c>
      <c r="D37" s="102">
        <v>11</v>
      </c>
      <c r="E37" s="230"/>
      <c r="F37" s="231"/>
      <c r="G37" s="232"/>
      <c r="H37" s="101"/>
      <c r="I37" s="95" t="str">
        <f>IF(H37="","",IF(H37&gt;J37,"〇",IF(H37&lt;J37,"●","△")))</f>
        <v/>
      </c>
      <c r="J37" s="102"/>
      <c r="K37" s="99"/>
      <c r="L37" s="99" t="str">
        <f>IF(K37="","",IF(K37&gt;M37,"〇",IF(K37&lt;M37,"●","△")))</f>
        <v/>
      </c>
      <c r="M37" s="126"/>
      <c r="N37" s="15">
        <v>1</v>
      </c>
      <c r="O37" s="97">
        <f>IF(N37="","",P37*3+Q37*1)</f>
        <v>0</v>
      </c>
      <c r="P37" s="8">
        <f t="shared" si="18"/>
        <v>0</v>
      </c>
      <c r="Q37" s="8">
        <f t="shared" si="19"/>
        <v>0</v>
      </c>
      <c r="R37" s="8">
        <f t="shared" si="20"/>
        <v>1</v>
      </c>
      <c r="S37" s="8">
        <f>IF(N37="","",SUM(B37,H37,K37))</f>
        <v>0</v>
      </c>
      <c r="T37" s="8">
        <f>IF(N37="","",SUM(D37,J37,M37))</f>
        <v>11</v>
      </c>
      <c r="U37" s="4">
        <f>IF(N37="","",S37-T37)</f>
        <v>-11</v>
      </c>
      <c r="V37" s="132">
        <f>IF(O37="","",RANK(O37,$O36:$O39,0))</f>
        <v>3</v>
      </c>
    </row>
    <row r="38" spans="1:22" ht="20.25" customHeight="1" x14ac:dyDescent="0.15">
      <c r="A38" s="260" t="s">
        <v>103</v>
      </c>
      <c r="B38" s="127"/>
      <c r="C38" s="100" t="str">
        <f>IF(B38="","",IF(B38&gt;D38,"〇",IF(B38&lt;D38,"●","△")))</f>
        <v/>
      </c>
      <c r="D38" s="128"/>
      <c r="E38" s="100"/>
      <c r="F38" s="100" t="str">
        <f>IF(E38="","",IF(E38&gt;G38,"〇",IF(E38&lt;G38,"●","△")))</f>
        <v/>
      </c>
      <c r="G38" s="100"/>
      <c r="H38" s="230"/>
      <c r="I38" s="231"/>
      <c r="J38" s="232"/>
      <c r="K38" s="100">
        <v>6</v>
      </c>
      <c r="L38" s="100" t="str">
        <f>IF(K38="","",IF(K38&gt;M38,"〇",IF(K38&lt;M38,"●","△")))</f>
        <v>〇</v>
      </c>
      <c r="M38" s="129">
        <v>0</v>
      </c>
      <c r="N38" s="15">
        <v>1</v>
      </c>
      <c r="O38" s="97">
        <f>IF(N38="","",P38*3+Q38*1)</f>
        <v>3</v>
      </c>
      <c r="P38" s="8">
        <f t="shared" si="18"/>
        <v>1</v>
      </c>
      <c r="Q38" s="8">
        <f t="shared" si="19"/>
        <v>0</v>
      </c>
      <c r="R38" s="8">
        <f t="shared" si="20"/>
        <v>0</v>
      </c>
      <c r="S38" s="8">
        <f>IF(N38="","",SUM(E38,B38,K38))</f>
        <v>6</v>
      </c>
      <c r="T38" s="8">
        <f>IF(N38="","",SUM(G38,D38,M38))</f>
        <v>0</v>
      </c>
      <c r="U38" s="4">
        <f>IF(N38="","",S38-T38)</f>
        <v>6</v>
      </c>
      <c r="V38" s="132">
        <f>IF(O38="","",RANK(O38,$O36:$O39,0))</f>
        <v>2</v>
      </c>
    </row>
    <row r="39" spans="1:22" ht="20.25" customHeight="1" thickBot="1" x14ac:dyDescent="0.2">
      <c r="A39" s="263" t="s">
        <v>111</v>
      </c>
      <c r="B39" s="120">
        <v>0</v>
      </c>
      <c r="C39" s="103" t="str">
        <f>IF(B39="","",IF(B39&gt;D39,"〇",IF(B39&lt;D39,"●","△")))</f>
        <v>●</v>
      </c>
      <c r="D39" s="106">
        <v>22</v>
      </c>
      <c r="E39" s="103"/>
      <c r="F39" s="103" t="str">
        <f>IF(E39="","",IF(E39&gt;G39,"〇",IF(E39&lt;G39,"●","△")))</f>
        <v/>
      </c>
      <c r="G39" s="103"/>
      <c r="H39" s="105">
        <v>0</v>
      </c>
      <c r="I39" s="103" t="str">
        <f>IF(H39="","",IF(H39&gt;J39,"〇",IF(H39&lt;J39,"●","△")))</f>
        <v>●</v>
      </c>
      <c r="J39" s="106">
        <v>6</v>
      </c>
      <c r="K39" s="249"/>
      <c r="L39" s="250"/>
      <c r="M39" s="251"/>
      <c r="N39" s="107">
        <v>2</v>
      </c>
      <c r="O39" s="108">
        <f>IF(N39="","",P39*3+Q39*1)</f>
        <v>0</v>
      </c>
      <c r="P39" s="10">
        <f t="shared" si="18"/>
        <v>0</v>
      </c>
      <c r="Q39" s="10">
        <f t="shared" si="19"/>
        <v>0</v>
      </c>
      <c r="R39" s="10">
        <f t="shared" si="20"/>
        <v>2</v>
      </c>
      <c r="S39" s="10">
        <f>IF(N39="","",SUM(E39,H39,B39))</f>
        <v>0</v>
      </c>
      <c r="T39" s="10">
        <f>IF(N39="","",SUM(G39,J39,D39))</f>
        <v>28</v>
      </c>
      <c r="U39" s="12">
        <f>IF(N39="","",S39-T39)</f>
        <v>-28</v>
      </c>
      <c r="V39" s="109">
        <v>4</v>
      </c>
    </row>
    <row r="40" spans="1:22" ht="20.25" customHeight="1" x14ac:dyDescent="0.15">
      <c r="A40" s="133"/>
      <c r="B40" s="252" t="s">
        <v>151</v>
      </c>
      <c r="C40" s="252"/>
      <c r="D40" s="252"/>
      <c r="E40" s="252"/>
      <c r="F40" s="252"/>
      <c r="G40" s="252"/>
      <c r="H40" s="252"/>
      <c r="I40" s="252"/>
      <c r="J40" s="27"/>
    </row>
    <row r="41" spans="1:22" ht="20.25" customHeight="1" thickBot="1" x14ac:dyDescent="0.2">
      <c r="A41" s="87" t="s">
        <v>143</v>
      </c>
      <c r="B41" s="2"/>
      <c r="C41" s="2"/>
      <c r="D41" s="2"/>
      <c r="E41" s="2"/>
      <c r="F41" s="2"/>
      <c r="G41" s="2"/>
      <c r="H41" s="2"/>
      <c r="I41" s="2"/>
      <c r="J41" s="2"/>
    </row>
    <row r="42" spans="1:22" ht="20.25" customHeight="1" thickBot="1" x14ac:dyDescent="0.2">
      <c r="A42" s="88" t="s">
        <v>144</v>
      </c>
      <c r="B42" s="244" t="str">
        <f>A43</f>
        <v>山村学園</v>
      </c>
      <c r="C42" s="245"/>
      <c r="D42" s="246"/>
      <c r="E42" s="247" t="str">
        <f>A44</f>
        <v>所沢</v>
      </c>
      <c r="F42" s="245"/>
      <c r="G42" s="246"/>
      <c r="H42" s="247" t="str">
        <f>A45</f>
        <v>熊谷女子</v>
      </c>
      <c r="I42" s="245"/>
      <c r="J42" s="246"/>
      <c r="K42" s="247" t="str">
        <f>A46</f>
        <v>川越南</v>
      </c>
      <c r="L42" s="245"/>
      <c r="M42" s="248"/>
      <c r="N42" s="42" t="s">
        <v>121</v>
      </c>
      <c r="O42" s="89" t="s">
        <v>135</v>
      </c>
      <c r="P42" s="90" t="s">
        <v>136</v>
      </c>
      <c r="Q42" s="91" t="s">
        <v>137</v>
      </c>
      <c r="R42" s="11" t="s">
        <v>138</v>
      </c>
      <c r="S42" s="11" t="s">
        <v>139</v>
      </c>
      <c r="T42" s="11" t="s">
        <v>140</v>
      </c>
      <c r="U42" s="31" t="s">
        <v>141</v>
      </c>
      <c r="V42" s="92" t="s">
        <v>142</v>
      </c>
    </row>
    <row r="43" spans="1:22" ht="20.25" customHeight="1" x14ac:dyDescent="0.15">
      <c r="A43" s="260" t="s">
        <v>235</v>
      </c>
      <c r="B43" s="238"/>
      <c r="C43" s="239"/>
      <c r="D43" s="240"/>
      <c r="E43" s="95">
        <v>7</v>
      </c>
      <c r="F43" s="95" t="str">
        <f>IF(E43="","",IF(E43&gt;G43,"〇",IF(E43&lt;G43,"●","△")))</f>
        <v>〇</v>
      </c>
      <c r="G43" s="95">
        <v>0</v>
      </c>
      <c r="H43" s="94"/>
      <c r="I43" s="95" t="str">
        <f>IF(H43="","",IF(H43&gt;J43,"〇",IF(H43&lt;J43,"●","△")))</f>
        <v/>
      </c>
      <c r="J43" s="96"/>
      <c r="K43" s="95"/>
      <c r="L43" s="95" t="str">
        <f>IF(K43="","",IF(K43&gt;M43,"〇",IF(K43&lt;M43,"●","△")))</f>
        <v/>
      </c>
      <c r="M43" s="123"/>
      <c r="N43" s="15">
        <v>1</v>
      </c>
      <c r="O43" s="97">
        <f>IF(N43="","",P43*3+Q43*1)</f>
        <v>3</v>
      </c>
      <c r="P43" s="8">
        <f t="shared" ref="P43:P46" si="21">IF(N43="","",COUNTIF(B43:M43,"〇"))</f>
        <v>1</v>
      </c>
      <c r="Q43" s="8">
        <f t="shared" ref="Q43:Q46" si="22">IF(N43="","",COUNTIF(B43:M43,"△"))</f>
        <v>0</v>
      </c>
      <c r="R43" s="8">
        <f t="shared" ref="R43:R46" si="23">IF(N43="","",COUNTIF(B43:M43,"●"))</f>
        <v>0</v>
      </c>
      <c r="S43" s="8">
        <f>IF(N43="","",SUM(E43,H43,K43))</f>
        <v>7</v>
      </c>
      <c r="T43" s="8">
        <f>IF(N43="","",SUM(G43,J43,M43))</f>
        <v>0</v>
      </c>
      <c r="U43" s="4">
        <f>IF(N43="","",S43-T43)</f>
        <v>7</v>
      </c>
      <c r="V43" s="132">
        <f>IF(O43="","",RANK(O43,$O43:$O46,0))</f>
        <v>1</v>
      </c>
    </row>
    <row r="44" spans="1:22" ht="20.25" customHeight="1" x14ac:dyDescent="0.15">
      <c r="A44" s="260" t="s">
        <v>96</v>
      </c>
      <c r="B44" s="119">
        <v>0</v>
      </c>
      <c r="C44" s="99" t="str">
        <f>IF(B44="","",IF(B44&gt;D44,"〇",IF(B44&lt;D44,"●","△")))</f>
        <v>●</v>
      </c>
      <c r="D44" s="102">
        <v>7</v>
      </c>
      <c r="E44" s="230"/>
      <c r="F44" s="231"/>
      <c r="G44" s="232"/>
      <c r="H44" s="101"/>
      <c r="I44" s="99" t="str">
        <f>IF(H44="","",IF(H44&gt;J44,"〇",IF(H44&lt;J44,"●","△")))</f>
        <v/>
      </c>
      <c r="J44" s="102"/>
      <c r="K44" s="99">
        <v>1</v>
      </c>
      <c r="L44" s="99" t="str">
        <f>IF(K44="","",IF(K44&gt;M44,"〇",IF(K44&lt;M44,"●","△")))</f>
        <v>〇</v>
      </c>
      <c r="M44" s="126">
        <v>0</v>
      </c>
      <c r="N44" s="15">
        <v>1</v>
      </c>
      <c r="O44" s="97">
        <f>IF(N44="","",P44*3+Q44*1)</f>
        <v>3</v>
      </c>
      <c r="P44" s="8">
        <f t="shared" si="21"/>
        <v>1</v>
      </c>
      <c r="Q44" s="8">
        <f t="shared" si="22"/>
        <v>0</v>
      </c>
      <c r="R44" s="8">
        <f t="shared" si="23"/>
        <v>1</v>
      </c>
      <c r="S44" s="8">
        <f>IF(N44="","",SUM(B44,H44,K44))</f>
        <v>1</v>
      </c>
      <c r="T44" s="8">
        <f>IF(N44="","",SUM(D44,J44,M44))</f>
        <v>7</v>
      </c>
      <c r="U44" s="4">
        <f>IF(N44="","",S44-T44)</f>
        <v>-6</v>
      </c>
      <c r="V44" s="132">
        <v>3</v>
      </c>
    </row>
    <row r="45" spans="1:22" ht="20.25" customHeight="1" x14ac:dyDescent="0.15">
      <c r="A45" s="260" t="s">
        <v>104</v>
      </c>
      <c r="B45" s="127"/>
      <c r="C45" s="100" t="str">
        <f>IF(B45="","",IF(B45&gt;D45,"〇",IF(B45&lt;D45,"●","△")))</f>
        <v/>
      </c>
      <c r="D45" s="128"/>
      <c r="E45" s="100"/>
      <c r="F45" s="100" t="str">
        <f>IF(E45="","",IF(E45&gt;G45,"〇",IF(E45&lt;G45,"●","△")))</f>
        <v/>
      </c>
      <c r="G45" s="100"/>
      <c r="H45" s="230"/>
      <c r="I45" s="231"/>
      <c r="J45" s="232"/>
      <c r="K45" s="100">
        <v>5</v>
      </c>
      <c r="L45" s="100" t="str">
        <f>IF(K45="","",IF(K45&gt;M45,"〇",IF(K45&lt;M45,"●","△")))</f>
        <v>〇</v>
      </c>
      <c r="M45" s="129">
        <v>0</v>
      </c>
      <c r="N45" s="15">
        <v>1</v>
      </c>
      <c r="O45" s="97">
        <f>IF(N45="","",P45*3+Q45*1)</f>
        <v>3</v>
      </c>
      <c r="P45" s="8">
        <f t="shared" si="21"/>
        <v>1</v>
      </c>
      <c r="Q45" s="8">
        <f t="shared" si="22"/>
        <v>0</v>
      </c>
      <c r="R45" s="8">
        <f t="shared" si="23"/>
        <v>0</v>
      </c>
      <c r="S45" s="8">
        <f>IF(N45="","",SUM(E45,B45,K45))</f>
        <v>5</v>
      </c>
      <c r="T45" s="8">
        <f>IF(N45="","",SUM(G45,D45,M45))</f>
        <v>0</v>
      </c>
      <c r="U45" s="4">
        <f>IF(N45="","",S45-T45)</f>
        <v>5</v>
      </c>
      <c r="V45" s="132">
        <v>2</v>
      </c>
    </row>
    <row r="46" spans="1:22" ht="20.25" customHeight="1" thickBot="1" x14ac:dyDescent="0.2">
      <c r="A46" s="263" t="s">
        <v>112</v>
      </c>
      <c r="B46" s="120"/>
      <c r="C46" s="103" t="str">
        <f>IF(B46="","",IF(B46&gt;D46,"〇",IF(B46&lt;D46,"●","△")))</f>
        <v/>
      </c>
      <c r="D46" s="106"/>
      <c r="E46" s="103">
        <v>0</v>
      </c>
      <c r="F46" s="103" t="str">
        <f>IF(E46="","",IF(E46&gt;G46,"〇",IF(E46&lt;G46,"●","△")))</f>
        <v>●</v>
      </c>
      <c r="G46" s="103">
        <v>1</v>
      </c>
      <c r="H46" s="105">
        <v>0</v>
      </c>
      <c r="I46" s="103" t="str">
        <f>IF(H46="","",IF(H46&gt;J46,"〇",IF(H46&lt;J46,"●","△")))</f>
        <v>●</v>
      </c>
      <c r="J46" s="106">
        <v>5</v>
      </c>
      <c r="K46" s="249"/>
      <c r="L46" s="250"/>
      <c r="M46" s="251"/>
      <c r="N46" s="107">
        <v>2</v>
      </c>
      <c r="O46" s="108">
        <f>IF(N46="","",P46*3+Q46*1)</f>
        <v>0</v>
      </c>
      <c r="P46" s="10">
        <f t="shared" si="21"/>
        <v>0</v>
      </c>
      <c r="Q46" s="10">
        <f t="shared" si="22"/>
        <v>0</v>
      </c>
      <c r="R46" s="10">
        <f t="shared" si="23"/>
        <v>2</v>
      </c>
      <c r="S46" s="10">
        <f>IF(N46="","",SUM(E46,H46,B46))</f>
        <v>0</v>
      </c>
      <c r="T46" s="10">
        <f>IF(N46="","",SUM(G46,J46,D46))</f>
        <v>6</v>
      </c>
      <c r="U46" s="12">
        <f>IF(N46="","",S46-T46)</f>
        <v>-6</v>
      </c>
      <c r="V46" s="109">
        <f>IF(O46="","",RANK(O46,$O43:$O46,0))</f>
        <v>4</v>
      </c>
    </row>
    <row r="47" spans="1:22" ht="25.5" customHeight="1" x14ac:dyDescent="0.15">
      <c r="A47" s="133"/>
      <c r="N47" s="133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 x14ac:dyDescent="0.2">
      <c r="A48" s="87" t="s">
        <v>145</v>
      </c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 x14ac:dyDescent="0.2">
      <c r="A49" s="134" t="s">
        <v>134</v>
      </c>
      <c r="B49" s="244" t="str">
        <f>A50</f>
        <v>久喜</v>
      </c>
      <c r="C49" s="245"/>
      <c r="D49" s="246"/>
      <c r="E49" s="247" t="str">
        <f>A51</f>
        <v>松山女子</v>
      </c>
      <c r="F49" s="245"/>
      <c r="G49" s="246"/>
      <c r="H49" s="247" t="str">
        <f>A52</f>
        <v>淑徳与野</v>
      </c>
      <c r="I49" s="245"/>
      <c r="J49" s="246"/>
      <c r="K49" s="247" t="str">
        <f>A53</f>
        <v>狭山ヶ丘</v>
      </c>
      <c r="L49" s="245"/>
      <c r="M49" s="248"/>
      <c r="N49" s="42" t="s">
        <v>121</v>
      </c>
      <c r="O49" s="89" t="s">
        <v>135</v>
      </c>
      <c r="P49" s="90" t="s">
        <v>136</v>
      </c>
      <c r="Q49" s="91" t="s">
        <v>137</v>
      </c>
      <c r="R49" s="11" t="s">
        <v>138</v>
      </c>
      <c r="S49" s="11" t="s">
        <v>139</v>
      </c>
      <c r="T49" s="11" t="s">
        <v>140</v>
      </c>
      <c r="U49" s="31" t="s">
        <v>141</v>
      </c>
      <c r="V49" s="92" t="s">
        <v>142</v>
      </c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</row>
    <row r="50" spans="1:45" ht="20.25" customHeight="1" x14ac:dyDescent="0.15">
      <c r="A50" s="260" t="s">
        <v>89</v>
      </c>
      <c r="B50" s="238"/>
      <c r="C50" s="239"/>
      <c r="D50" s="240"/>
      <c r="E50" s="95"/>
      <c r="F50" s="95" t="str">
        <f>IF(E50="","",IF(E50&gt;G50,"〇",IF(E50&lt;G50,"●","△")))</f>
        <v/>
      </c>
      <c r="G50" s="95"/>
      <c r="H50" s="94"/>
      <c r="I50" s="95" t="str">
        <f>IF(H50="","",IF(H50&gt;J50,"〇",IF(H50&lt;J50,"●","△")))</f>
        <v/>
      </c>
      <c r="J50" s="96"/>
      <c r="K50" s="95">
        <v>13</v>
      </c>
      <c r="L50" s="95" t="str">
        <f>IF(K50="","",IF(K50&gt;M50,"〇",IF(K50&lt;M50,"●","△")))</f>
        <v>〇</v>
      </c>
      <c r="M50" s="123">
        <v>0</v>
      </c>
      <c r="N50" s="15">
        <v>1</v>
      </c>
      <c r="O50" s="97">
        <f>IF(N50="","",P50*3+Q50*1)</f>
        <v>3</v>
      </c>
      <c r="P50" s="8">
        <f>IF(N50="","",COUNTIF(B50:M50,"〇"))</f>
        <v>1</v>
      </c>
      <c r="Q50" s="8">
        <f t="shared" ref="Q50:Q53" si="24">IF(N50="","",COUNTIF(B50:M50,"△"))</f>
        <v>0</v>
      </c>
      <c r="R50" s="8">
        <f t="shared" ref="R50:R53" si="25">IF(N50="","",COUNTIF(B50:M50,"●"))</f>
        <v>0</v>
      </c>
      <c r="S50" s="8">
        <f>IF(N50="","",SUM(E50,H50,K50))</f>
        <v>13</v>
      </c>
      <c r="T50" s="8">
        <f>IF(N50="","",SUM(G50,J50,M50))</f>
        <v>0</v>
      </c>
      <c r="U50" s="4">
        <f>IF(N50="","",S50-T50)</f>
        <v>13</v>
      </c>
      <c r="V50" s="132">
        <f>IF(O50="","",RANK(O50,$O50:$O53,0))</f>
        <v>1</v>
      </c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</row>
    <row r="51" spans="1:45" ht="20.25" customHeight="1" x14ac:dyDescent="0.15">
      <c r="A51" s="260" t="s">
        <v>97</v>
      </c>
      <c r="B51" s="119"/>
      <c r="C51" s="99" t="str">
        <f>IF(B51="","",IF(B51&gt;D51,"〇",IF(B51&lt;D51,"●","△")))</f>
        <v/>
      </c>
      <c r="D51" s="102"/>
      <c r="E51" s="230"/>
      <c r="F51" s="231"/>
      <c r="G51" s="232"/>
      <c r="H51" s="101">
        <v>2</v>
      </c>
      <c r="I51" s="99" t="str">
        <f>IF(H51="","",IF(H51&gt;J51,"〇",IF(H51&lt;J51,"●","△")))</f>
        <v>〇</v>
      </c>
      <c r="J51" s="102">
        <v>1</v>
      </c>
      <c r="K51" s="99"/>
      <c r="L51" s="99" t="str">
        <f>IF(K51="","",IF(K51&gt;M51,"〇",IF(K51&lt;M51,"●","△")))</f>
        <v/>
      </c>
      <c r="M51" s="126"/>
      <c r="N51" s="15">
        <v>1</v>
      </c>
      <c r="O51" s="97">
        <f>IF(N51="","",P51*3+Q51*1)</f>
        <v>3</v>
      </c>
      <c r="P51" s="8">
        <f t="shared" ref="P51:P53" si="26">IF(N51="","",COUNTIF(B51:M51,"〇"))</f>
        <v>1</v>
      </c>
      <c r="Q51" s="8">
        <f t="shared" si="24"/>
        <v>0</v>
      </c>
      <c r="R51" s="8">
        <f t="shared" si="25"/>
        <v>0</v>
      </c>
      <c r="S51" s="8">
        <f>IF(N51="","",SUM(B51,H51,K51))</f>
        <v>2</v>
      </c>
      <c r="T51" s="8">
        <f>IF(N51="","",SUM(D51,J51,M51))</f>
        <v>1</v>
      </c>
      <c r="U51" s="4">
        <f>IF(N51="","",S51-T51)</f>
        <v>1</v>
      </c>
      <c r="V51" s="132">
        <v>2</v>
      </c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</row>
    <row r="52" spans="1:45" ht="20.25" customHeight="1" x14ac:dyDescent="0.15">
      <c r="A52" s="260" t="s">
        <v>105</v>
      </c>
      <c r="B52" s="127"/>
      <c r="C52" s="100" t="str">
        <f>IF(B52="","",IF(B52&gt;D52,"〇",IF(B52&lt;D52,"●","△")))</f>
        <v/>
      </c>
      <c r="D52" s="128"/>
      <c r="E52" s="100">
        <v>1</v>
      </c>
      <c r="F52" s="100" t="str">
        <f>IF(E52="","",IF(E52&gt;G52,"〇",IF(E52&lt;G52,"●","△")))</f>
        <v>●</v>
      </c>
      <c r="G52" s="100">
        <v>2</v>
      </c>
      <c r="H52" s="230"/>
      <c r="I52" s="231"/>
      <c r="J52" s="232"/>
      <c r="K52" s="100">
        <v>0</v>
      </c>
      <c r="L52" s="100" t="str">
        <f>IF(K52="","",IF(K52&gt;M52,"〇",IF(K52&lt;M52,"●","△")))</f>
        <v>●</v>
      </c>
      <c r="M52" s="129">
        <v>1</v>
      </c>
      <c r="N52" s="15">
        <v>2</v>
      </c>
      <c r="O52" s="97">
        <f>IF(N52="","",P52*3+Q52*1)</f>
        <v>0</v>
      </c>
      <c r="P52" s="8">
        <f t="shared" si="26"/>
        <v>0</v>
      </c>
      <c r="Q52" s="8">
        <f t="shared" si="24"/>
        <v>0</v>
      </c>
      <c r="R52" s="8">
        <f t="shared" si="25"/>
        <v>2</v>
      </c>
      <c r="S52" s="8">
        <f>IF(N52="","",SUM(E52,B52,K52))</f>
        <v>1</v>
      </c>
      <c r="T52" s="8">
        <f>IF(N52="","",SUM(G52,D52,M52))</f>
        <v>3</v>
      </c>
      <c r="U52" s="4">
        <f>IF(N52="","",S52-T52)</f>
        <v>-2</v>
      </c>
      <c r="V52" s="132">
        <f>IF(O52="","",RANK(O52,$O50:$O53,0))</f>
        <v>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 x14ac:dyDescent="0.2">
      <c r="A53" s="263" t="s">
        <v>113</v>
      </c>
      <c r="B53" s="120">
        <v>0</v>
      </c>
      <c r="C53" s="103" t="str">
        <f>IF(B53="","",IF(B53&gt;D53,"〇",IF(B53&lt;D53,"●","△")))</f>
        <v>●</v>
      </c>
      <c r="D53" s="106">
        <v>13</v>
      </c>
      <c r="E53" s="103"/>
      <c r="F53" s="103" t="str">
        <f>IF(E53="","",IF(E53&gt;G53,"〇",IF(E53&lt;G53,"●","△")))</f>
        <v/>
      </c>
      <c r="G53" s="103"/>
      <c r="H53" s="105">
        <v>1</v>
      </c>
      <c r="I53" s="103" t="str">
        <f>IF(H53="","",IF(H53&gt;J53,"〇",IF(H53&lt;J53,"●","△")))</f>
        <v>〇</v>
      </c>
      <c r="J53" s="106">
        <v>0</v>
      </c>
      <c r="K53" s="249"/>
      <c r="L53" s="250"/>
      <c r="M53" s="251"/>
      <c r="N53" s="107">
        <v>2</v>
      </c>
      <c r="O53" s="108">
        <f>IF(N53="","",P53*3+Q53*1)</f>
        <v>3</v>
      </c>
      <c r="P53" s="10">
        <f t="shared" si="26"/>
        <v>1</v>
      </c>
      <c r="Q53" s="10">
        <f t="shared" si="24"/>
        <v>0</v>
      </c>
      <c r="R53" s="10">
        <f t="shared" si="25"/>
        <v>1</v>
      </c>
      <c r="S53" s="10">
        <f>IF(N53="","",SUM(E53,H53,B53))</f>
        <v>1</v>
      </c>
      <c r="T53" s="10">
        <f>IF(N53="","",SUM(G53,J53,D53))</f>
        <v>13</v>
      </c>
      <c r="U53" s="12">
        <f>IF(N53="","",S53-T53)</f>
        <v>-12</v>
      </c>
      <c r="V53" s="109"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 x14ac:dyDescent="0.15">
      <c r="A54" s="133"/>
      <c r="K54" s="3"/>
      <c r="L54" s="3"/>
      <c r="M54" s="3"/>
      <c r="N54" s="133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 x14ac:dyDescent="0.2">
      <c r="A55" s="87" t="s">
        <v>146</v>
      </c>
      <c r="K55" s="16"/>
      <c r="L55" s="16"/>
      <c r="M55" s="16"/>
      <c r="N55" s="2"/>
      <c r="O55" s="2"/>
      <c r="P55" s="2"/>
      <c r="Q55" s="2"/>
      <c r="R55" s="2"/>
      <c r="S55" s="2"/>
      <c r="T55" s="2"/>
      <c r="U55" s="2"/>
      <c r="V55" s="2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36"/>
    </row>
    <row r="56" spans="1:45" ht="20.25" customHeight="1" thickBot="1" x14ac:dyDescent="0.2">
      <c r="A56" s="88" t="s">
        <v>134</v>
      </c>
      <c r="B56" s="244" t="str">
        <f>A57</f>
        <v>埼玉平成</v>
      </c>
      <c r="C56" s="245"/>
      <c r="D56" s="246"/>
      <c r="E56" s="247" t="str">
        <f>A58</f>
        <v>越ヶ谷</v>
      </c>
      <c r="F56" s="245"/>
      <c r="G56" s="246"/>
      <c r="H56" s="247" t="str">
        <f>A59</f>
        <v>北＋武＋寄</v>
      </c>
      <c r="I56" s="245"/>
      <c r="J56" s="246"/>
      <c r="K56" s="247" t="str">
        <f>A60</f>
        <v>昌平</v>
      </c>
      <c r="L56" s="245"/>
      <c r="M56" s="248"/>
      <c r="N56" s="42" t="s">
        <v>121</v>
      </c>
      <c r="O56" s="89" t="s">
        <v>135</v>
      </c>
      <c r="P56" s="90" t="s">
        <v>136</v>
      </c>
      <c r="Q56" s="91" t="s">
        <v>137</v>
      </c>
      <c r="R56" s="11" t="s">
        <v>138</v>
      </c>
      <c r="S56" s="11" t="s">
        <v>139</v>
      </c>
      <c r="T56" s="11" t="s">
        <v>140</v>
      </c>
      <c r="U56" s="31" t="s">
        <v>141</v>
      </c>
      <c r="V56" s="92" t="s">
        <v>142</v>
      </c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8"/>
    </row>
    <row r="57" spans="1:45" ht="20.25" customHeight="1" x14ac:dyDescent="0.15">
      <c r="A57" s="260" t="s">
        <v>90</v>
      </c>
      <c r="B57" s="238"/>
      <c r="C57" s="239"/>
      <c r="D57" s="240"/>
      <c r="E57" s="95">
        <v>9</v>
      </c>
      <c r="F57" s="95" t="str">
        <f>IF(E57="","",IF(E57&gt;G57,"〇",IF(E57&lt;G57,"●","△")))</f>
        <v>〇</v>
      </c>
      <c r="G57" s="95">
        <v>0</v>
      </c>
      <c r="H57" s="94">
        <v>8</v>
      </c>
      <c r="I57" s="95" t="str">
        <f>IF(H57="","",IF(H57&gt;J57,"〇",IF(H57&lt;J57,"●","△")))</f>
        <v>〇</v>
      </c>
      <c r="J57" s="96">
        <v>0</v>
      </c>
      <c r="K57" s="95"/>
      <c r="L57" s="95" t="str">
        <f>IF(K57="","",IF(K57&gt;M57,"〇",IF(K57&lt;M57,"●","△")))</f>
        <v/>
      </c>
      <c r="M57" s="123"/>
      <c r="N57" s="15">
        <v>2</v>
      </c>
      <c r="O57" s="97">
        <f>IF(N57="","",P57*3+Q57*1)</f>
        <v>6</v>
      </c>
      <c r="P57" s="8">
        <f t="shared" ref="P57:P60" si="27">IF(N57="","",COUNTIF(B57:M57,"〇"))</f>
        <v>2</v>
      </c>
      <c r="Q57" s="8">
        <f t="shared" ref="Q57:Q60" si="28">IF(N57="","",COUNTIF(B57:M57,"△"))</f>
        <v>0</v>
      </c>
      <c r="R57" s="8">
        <f t="shared" ref="R57:R60" si="29">IF(N57="","",COUNTIF(B57:M57,"●"))</f>
        <v>0</v>
      </c>
      <c r="S57" s="8">
        <f>IF(N57="","",SUM(E57,H57,K57))</f>
        <v>17</v>
      </c>
      <c r="T57" s="8">
        <f>IF(N57="","",SUM(G57,J57,M57))</f>
        <v>0</v>
      </c>
      <c r="U57" s="4">
        <f>IF(N57="","",S57-T57)</f>
        <v>17</v>
      </c>
      <c r="V57" s="132">
        <f>IF(O57="","",RANK(O57,$O57:$O60,0))</f>
        <v>1</v>
      </c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8"/>
    </row>
    <row r="58" spans="1:45" ht="20.25" customHeight="1" x14ac:dyDescent="0.15">
      <c r="A58" s="260" t="s">
        <v>98</v>
      </c>
      <c r="B58" s="119">
        <v>0</v>
      </c>
      <c r="C58" s="99" t="str">
        <f>IF(B58="","",IF(B58&gt;D58,"〇",IF(B58&lt;D58,"●","△")))</f>
        <v>●</v>
      </c>
      <c r="D58" s="102">
        <v>9</v>
      </c>
      <c r="E58" s="230"/>
      <c r="F58" s="231"/>
      <c r="G58" s="232"/>
      <c r="H58" s="101"/>
      <c r="I58" s="99" t="str">
        <f>IF(H58="","",IF(H58&gt;J58,"〇",IF(H58&lt;J58,"●","△")))</f>
        <v/>
      </c>
      <c r="J58" s="102"/>
      <c r="K58" s="99"/>
      <c r="L58" s="99" t="str">
        <f>IF(K58="","",IF(K58&gt;M58,"〇",IF(K58&lt;M58,"●","△")))</f>
        <v/>
      </c>
      <c r="M58" s="126"/>
      <c r="N58" s="15">
        <v>1</v>
      </c>
      <c r="O58" s="97">
        <f>IF(N58="","",P58*3+Q58*1)</f>
        <v>0</v>
      </c>
      <c r="P58" s="8">
        <f t="shared" si="27"/>
        <v>0</v>
      </c>
      <c r="Q58" s="8">
        <f t="shared" si="28"/>
        <v>0</v>
      </c>
      <c r="R58" s="8">
        <f t="shared" si="29"/>
        <v>1</v>
      </c>
      <c r="S58" s="8">
        <f>IF(N58="","",SUM(B58,H58,K58))</f>
        <v>0</v>
      </c>
      <c r="T58" s="8">
        <f>IF(N58="","",SUM(D58,J58,M58))</f>
        <v>9</v>
      </c>
      <c r="U58" s="4">
        <f>IF(N58="","",S58-T58)</f>
        <v>-9</v>
      </c>
      <c r="V58" s="132">
        <f>IF(O58="","",RANK(O58,$O57:$O60,0))</f>
        <v>4</v>
      </c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8"/>
    </row>
    <row r="59" spans="1:45" ht="20.25" customHeight="1" x14ac:dyDescent="0.15">
      <c r="A59" s="260" t="s">
        <v>148</v>
      </c>
      <c r="B59" s="127">
        <v>0</v>
      </c>
      <c r="C59" s="100" t="str">
        <f>IF(B59="","",IF(B59&gt;D59,"〇",IF(B59&lt;D59,"●","△")))</f>
        <v>●</v>
      </c>
      <c r="D59" s="128">
        <v>8</v>
      </c>
      <c r="E59" s="100"/>
      <c r="F59" s="100" t="str">
        <f>IF(E59="","",IF(E59&gt;G59,"〇",IF(E59&lt;G59,"●","△")))</f>
        <v/>
      </c>
      <c r="G59" s="100"/>
      <c r="H59" s="230"/>
      <c r="I59" s="231"/>
      <c r="J59" s="232"/>
      <c r="K59" s="100">
        <v>1</v>
      </c>
      <c r="L59" s="100" t="str">
        <f>IF(K59="","",IF(K59&gt;M59,"〇",IF(K59&lt;M59,"●","△")))</f>
        <v>△</v>
      </c>
      <c r="M59" s="129">
        <v>1</v>
      </c>
      <c r="N59" s="15">
        <v>2</v>
      </c>
      <c r="O59" s="97">
        <f>IF(N59="","",P59*3+Q59*1)</f>
        <v>1</v>
      </c>
      <c r="P59" s="8">
        <f t="shared" si="27"/>
        <v>0</v>
      </c>
      <c r="Q59" s="8">
        <f t="shared" si="28"/>
        <v>1</v>
      </c>
      <c r="R59" s="8">
        <f t="shared" si="29"/>
        <v>1</v>
      </c>
      <c r="S59" s="8">
        <f>IF(N59="","",SUM(E59,B59,K59))</f>
        <v>1</v>
      </c>
      <c r="T59" s="8">
        <f>IF(N59="","",SUM(G59,D59,M59))</f>
        <v>9</v>
      </c>
      <c r="U59" s="4">
        <f>IF(N59="","",S59-T59)</f>
        <v>-8</v>
      </c>
      <c r="V59" s="132">
        <v>3</v>
      </c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8"/>
    </row>
    <row r="60" spans="1:45" ht="20.25" customHeight="1" thickBot="1" x14ac:dyDescent="0.2">
      <c r="A60" s="263" t="s">
        <v>114</v>
      </c>
      <c r="B60" s="120"/>
      <c r="C60" s="103" t="str">
        <f>IF(B60="","",IF(B60&gt;D60,"〇",IF(B60&lt;D60,"●","△")))</f>
        <v/>
      </c>
      <c r="D60" s="106"/>
      <c r="E60" s="103"/>
      <c r="F60" s="103" t="str">
        <f>IF(E60="","",IF(E60&gt;G60,"〇",IF(E60&lt;G60,"●","△")))</f>
        <v/>
      </c>
      <c r="G60" s="103"/>
      <c r="H60" s="105">
        <v>1</v>
      </c>
      <c r="I60" s="103" t="str">
        <f>IF(H60="","",IF(H60&gt;J60,"〇",IF(H60&lt;J60,"●","△")))</f>
        <v>△</v>
      </c>
      <c r="J60" s="106">
        <v>1</v>
      </c>
      <c r="K60" s="249"/>
      <c r="L60" s="250"/>
      <c r="M60" s="251"/>
      <c r="N60" s="107">
        <v>1</v>
      </c>
      <c r="O60" s="108">
        <f>IF(N60="","",P60*3+Q60*1)</f>
        <v>1</v>
      </c>
      <c r="P60" s="10">
        <f t="shared" si="27"/>
        <v>0</v>
      </c>
      <c r="Q60" s="10">
        <f t="shared" si="28"/>
        <v>1</v>
      </c>
      <c r="R60" s="10">
        <f t="shared" si="29"/>
        <v>0</v>
      </c>
      <c r="S60" s="10">
        <f>IF(N60="","",SUM(E60,H60,B60))</f>
        <v>1</v>
      </c>
      <c r="T60" s="10">
        <f>IF(N60="","",SUM(G60,J60,D60))</f>
        <v>1</v>
      </c>
      <c r="U60" s="12">
        <f>IF(N60="","",S60-T60)</f>
        <v>0</v>
      </c>
      <c r="V60" s="109">
        <f>IF(O60="","",RANK(O60,$O57:$O60,0))</f>
        <v>2</v>
      </c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</row>
    <row r="61" spans="1:45" x14ac:dyDescent="0.15">
      <c r="B61" t="s">
        <v>149</v>
      </c>
    </row>
    <row r="62" spans="1:45" ht="20.25" hidden="1" customHeight="1" thickBot="1" x14ac:dyDescent="0.2">
      <c r="A62" s="87" t="s">
        <v>147</v>
      </c>
      <c r="K62" s="16"/>
      <c r="L62" s="16"/>
      <c r="M62" s="16"/>
      <c r="N62" s="2"/>
      <c r="O62" s="2"/>
      <c r="P62" s="2"/>
      <c r="Q62" s="2"/>
      <c r="R62" s="2"/>
      <c r="S62" s="2"/>
      <c r="T62" s="2"/>
      <c r="U62" s="2"/>
      <c r="V62" s="2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36"/>
    </row>
    <row r="63" spans="1:45" ht="20.25" hidden="1" customHeight="1" thickBot="1" x14ac:dyDescent="0.2">
      <c r="A63" s="88" t="s">
        <v>134</v>
      </c>
      <c r="B63" s="244">
        <f>A64</f>
        <v>0</v>
      </c>
      <c r="C63" s="245"/>
      <c r="D63" s="246"/>
      <c r="E63" s="247">
        <f>A65</f>
        <v>0</v>
      </c>
      <c r="F63" s="245"/>
      <c r="G63" s="246"/>
      <c r="H63" s="247">
        <f>A66</f>
        <v>0</v>
      </c>
      <c r="I63" s="245"/>
      <c r="J63" s="246"/>
      <c r="K63" s="247">
        <f>A67</f>
        <v>0</v>
      </c>
      <c r="L63" s="245"/>
      <c r="M63" s="248"/>
      <c r="N63" s="42" t="s">
        <v>121</v>
      </c>
      <c r="O63" s="89" t="s">
        <v>135</v>
      </c>
      <c r="P63" s="90" t="s">
        <v>136</v>
      </c>
      <c r="Q63" s="91" t="s">
        <v>137</v>
      </c>
      <c r="R63" s="11" t="s">
        <v>138</v>
      </c>
      <c r="S63" s="11" t="s">
        <v>139</v>
      </c>
      <c r="T63" s="11" t="s">
        <v>140</v>
      </c>
      <c r="U63" s="31" t="s">
        <v>141</v>
      </c>
      <c r="V63" s="92" t="s">
        <v>142</v>
      </c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8"/>
    </row>
    <row r="64" spans="1:45" ht="20.25" hidden="1" customHeight="1" x14ac:dyDescent="0.15">
      <c r="A64" s="125"/>
      <c r="B64" s="238"/>
      <c r="C64" s="239"/>
      <c r="D64" s="240"/>
      <c r="E64" s="95"/>
      <c r="F64" s="95" t="str">
        <f>IF(E64="","",IF(E64&gt;G64,"〇",IF(E64&lt;G64,"●","△")))</f>
        <v/>
      </c>
      <c r="G64" s="95"/>
      <c r="H64" s="94"/>
      <c r="I64" s="95" t="str">
        <f>IF(H64="","",IF(H64&gt;J64,"〇",IF(H64&lt;J64,"●","△")))</f>
        <v/>
      </c>
      <c r="J64" s="96"/>
      <c r="K64" s="95"/>
      <c r="L64" s="95" t="str">
        <f>IF(K64="","",IF(K64&gt;M64,"〇",IF(K64&lt;M64,"●","△")))</f>
        <v/>
      </c>
      <c r="M64" s="123"/>
      <c r="N64" s="15"/>
      <c r="O64" s="97" t="str">
        <f>IF(N64="","",P64*3+Q64*1)</f>
        <v/>
      </c>
      <c r="P64" s="8" t="str">
        <f t="shared" ref="P64:P67" si="30">IF(N64="","",COUNTIF(B64:M64,"〇"))</f>
        <v/>
      </c>
      <c r="Q64" s="8" t="str">
        <f t="shared" ref="Q64:Q67" si="31">IF(N64="","",COUNTIF(B64:M64,"△"))</f>
        <v/>
      </c>
      <c r="R64" s="8" t="str">
        <f t="shared" ref="R64:R67" si="32">IF(N64="","",COUNTIF(B64:M64,"●"))</f>
        <v/>
      </c>
      <c r="S64" s="8" t="str">
        <f>IF(N64="","",SUM(E64,H64,K64))</f>
        <v/>
      </c>
      <c r="T64" s="8" t="str">
        <f>IF(N64="","",SUM(G64,J64,M64))</f>
        <v/>
      </c>
      <c r="U64" s="4" t="str">
        <f>IF(N64="","",S64-T64)</f>
        <v/>
      </c>
      <c r="V64" s="132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8"/>
    </row>
    <row r="65" spans="1:45" ht="20.25" hidden="1" customHeight="1" x14ac:dyDescent="0.15">
      <c r="A65" s="93"/>
      <c r="B65" s="119"/>
      <c r="C65" s="99" t="str">
        <f>IF(B65="","",IF(B65&gt;D65,"〇",IF(B65&lt;D65,"●","△")))</f>
        <v/>
      </c>
      <c r="D65" s="102"/>
      <c r="E65" s="230"/>
      <c r="F65" s="231"/>
      <c r="G65" s="232"/>
      <c r="H65" s="101"/>
      <c r="I65" s="99" t="str">
        <f>IF(H65="","",IF(H65&gt;J65,"〇",IF(H65&lt;J65,"●","△")))</f>
        <v/>
      </c>
      <c r="J65" s="102"/>
      <c r="K65" s="99"/>
      <c r="L65" s="99" t="str">
        <f>IF(K65="","",IF(K65&gt;M65,"〇",IF(K65&lt;M65,"●","△")))</f>
        <v/>
      </c>
      <c r="M65" s="126"/>
      <c r="N65" s="15"/>
      <c r="O65" s="97" t="str">
        <f>IF(N65="","",P65*3+Q65*1)</f>
        <v/>
      </c>
      <c r="P65" s="8" t="str">
        <f t="shared" si="30"/>
        <v/>
      </c>
      <c r="Q65" s="8" t="str">
        <f t="shared" si="31"/>
        <v/>
      </c>
      <c r="R65" s="8" t="str">
        <f t="shared" si="32"/>
        <v/>
      </c>
      <c r="S65" s="8" t="str">
        <f>IF(N65="","",SUM(B65,H65,K65))</f>
        <v/>
      </c>
      <c r="T65" s="8" t="str">
        <f>IF(N65="","",SUM(D65,J65,M65))</f>
        <v/>
      </c>
      <c r="U65" s="4" t="str">
        <f>IF(N65="","",S65-T65)</f>
        <v/>
      </c>
      <c r="V65" s="132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8"/>
    </row>
    <row r="66" spans="1:45" ht="20.25" hidden="1" customHeight="1" x14ac:dyDescent="0.15">
      <c r="A66" s="93"/>
      <c r="B66" s="127"/>
      <c r="C66" s="100" t="str">
        <f>IF(B66="","",IF(B66&gt;D66,"〇",IF(B66&lt;D66,"●","△")))</f>
        <v/>
      </c>
      <c r="D66" s="128"/>
      <c r="E66" s="100"/>
      <c r="F66" s="100" t="str">
        <f>IF(E66="","",IF(E66&gt;G66,"〇",IF(E66&lt;G66,"●","△")))</f>
        <v/>
      </c>
      <c r="G66" s="100"/>
      <c r="H66" s="230"/>
      <c r="I66" s="231"/>
      <c r="J66" s="232"/>
      <c r="K66" s="100"/>
      <c r="L66" s="100" t="str">
        <f>IF(K66="","",IF(K66&gt;M66,"〇",IF(K66&lt;M66,"●","△")))</f>
        <v/>
      </c>
      <c r="M66" s="129"/>
      <c r="N66" s="15"/>
      <c r="O66" s="97" t="str">
        <f>IF(N66="","",P66*3+Q66*1)</f>
        <v/>
      </c>
      <c r="P66" s="8" t="str">
        <f t="shared" si="30"/>
        <v/>
      </c>
      <c r="Q66" s="8" t="str">
        <f t="shared" si="31"/>
        <v/>
      </c>
      <c r="R66" s="8" t="str">
        <f t="shared" si="32"/>
        <v/>
      </c>
      <c r="S66" s="8" t="str">
        <f>IF(N66="","",SUM(E66,B66,K66))</f>
        <v/>
      </c>
      <c r="T66" s="8" t="str">
        <f>IF(N66="","",SUM(G66,D66,M66))</f>
        <v/>
      </c>
      <c r="U66" s="4" t="str">
        <f>IF(N66="","",S66-T66)</f>
        <v/>
      </c>
      <c r="V66" s="132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8"/>
    </row>
    <row r="67" spans="1:45" ht="20.25" hidden="1" customHeight="1" thickBot="1" x14ac:dyDescent="0.2">
      <c r="A67" s="110"/>
      <c r="B67" s="120"/>
      <c r="C67" s="103" t="str">
        <f>IF(B67="","",IF(B67&gt;D67,"〇",IF(B67&lt;D67,"●","△")))</f>
        <v/>
      </c>
      <c r="D67" s="106"/>
      <c r="E67" s="103"/>
      <c r="F67" s="103" t="str">
        <f>IF(E67="","",IF(E67&gt;G67,"〇",IF(E67&lt;G67,"●","△")))</f>
        <v/>
      </c>
      <c r="G67" s="103"/>
      <c r="H67" s="105"/>
      <c r="I67" s="103" t="str">
        <f>IF(H67="","",IF(H67&gt;J67,"〇",IF(H67&lt;J67,"●","△")))</f>
        <v/>
      </c>
      <c r="J67" s="106"/>
      <c r="K67" s="249"/>
      <c r="L67" s="250"/>
      <c r="M67" s="251"/>
      <c r="N67" s="107"/>
      <c r="O67" s="108" t="str">
        <f>IF(N67="","",P67*3+Q67*1)</f>
        <v/>
      </c>
      <c r="P67" s="10" t="str">
        <f t="shared" si="30"/>
        <v/>
      </c>
      <c r="Q67" s="10" t="str">
        <f t="shared" si="31"/>
        <v/>
      </c>
      <c r="R67" s="10" t="str">
        <f t="shared" si="32"/>
        <v/>
      </c>
      <c r="S67" s="10" t="str">
        <f>IF(N67="","",SUM(E67,H67,B67))</f>
        <v/>
      </c>
      <c r="T67" s="10" t="str">
        <f>IF(N67="","",SUM(G67,J67,D67))</f>
        <v/>
      </c>
      <c r="U67" s="12" t="str">
        <f>IF(N67="","",S67-T67)</f>
        <v/>
      </c>
      <c r="V67" s="109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</row>
    <row r="68" spans="1:45" hidden="1" x14ac:dyDescent="0.15"/>
  </sheetData>
  <mergeCells count="75">
    <mergeCell ref="H66:J66"/>
    <mergeCell ref="K67:M67"/>
    <mergeCell ref="K14:M14"/>
    <mergeCell ref="K60:M60"/>
    <mergeCell ref="B63:D63"/>
    <mergeCell ref="E63:G63"/>
    <mergeCell ref="H63:J63"/>
    <mergeCell ref="K63:M63"/>
    <mergeCell ref="K46:M46"/>
    <mergeCell ref="B49:D49"/>
    <mergeCell ref="E49:G49"/>
    <mergeCell ref="H49:J49"/>
    <mergeCell ref="K49:M49"/>
    <mergeCell ref="B36:D36"/>
    <mergeCell ref="B43:D43"/>
    <mergeCell ref="E44:G44"/>
    <mergeCell ref="H45:J45"/>
    <mergeCell ref="B64:D64"/>
    <mergeCell ref="E65:G65"/>
    <mergeCell ref="K53:M53"/>
    <mergeCell ref="B56:D56"/>
    <mergeCell ref="E56:G56"/>
    <mergeCell ref="H56:J56"/>
    <mergeCell ref="K56:M56"/>
    <mergeCell ref="B57:D57"/>
    <mergeCell ref="E58:G58"/>
    <mergeCell ref="H59:J59"/>
    <mergeCell ref="B50:D50"/>
    <mergeCell ref="E51:G51"/>
    <mergeCell ref="H52:J52"/>
    <mergeCell ref="E37:G37"/>
    <mergeCell ref="H38:J38"/>
    <mergeCell ref="K39:M39"/>
    <mergeCell ref="B42:D42"/>
    <mergeCell ref="E42:G42"/>
    <mergeCell ref="H42:J42"/>
    <mergeCell ref="K42:M42"/>
    <mergeCell ref="B40:I40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B15:D15"/>
    <mergeCell ref="E16:G16"/>
    <mergeCell ref="H17:J17"/>
    <mergeCell ref="K18:M18"/>
    <mergeCell ref="B21:D21"/>
    <mergeCell ref="E21:G21"/>
    <mergeCell ref="H21:J21"/>
    <mergeCell ref="K21:M21"/>
    <mergeCell ref="B8:D8"/>
    <mergeCell ref="E9:G9"/>
    <mergeCell ref="H10:J10"/>
    <mergeCell ref="A1:V1"/>
    <mergeCell ref="T5:U5"/>
    <mergeCell ref="B7:D7"/>
    <mergeCell ref="E7:G7"/>
    <mergeCell ref="H7:J7"/>
    <mergeCell ref="K7:M7"/>
  </mergeCells>
  <phoneticPr fontId="1"/>
  <dataValidations disablePrompts="1" count="1">
    <dataValidation imeMode="off" allowBlank="1" showInputMessage="1" showErrorMessage="1" sqref="N9:N11 U8:U11"/>
  </dataValidations>
  <pageMargins left="0.75" right="0.75" top="1" bottom="1" header="0.51200000000000001" footer="0.51200000000000001"/>
  <pageSetup paperSize="9" scale="66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対戦表</vt:lpstr>
      <vt:lpstr>星取表</vt:lpstr>
      <vt:lpstr>対戦表!Print_Area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2016-01-17T13:53:48Z</cp:lastPrinted>
  <dcterms:created xsi:type="dcterms:W3CDTF">2004-12-15T11:55:44Z</dcterms:created>
  <dcterms:modified xsi:type="dcterms:W3CDTF">2016-01-17T13:54:16Z</dcterms:modified>
</cp:coreProperties>
</file>